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Friebert_E\A_VEŘEJNÉ ZAKÁZKY\Friebert\Stánek fotbal_2019\Profil\"/>
    </mc:Choice>
  </mc:AlternateContent>
  <xr:revisionPtr revIDLastSave="0" documentId="8_{DE74A5BF-9164-454B-B9FC-DBAC37716896}" xr6:coauthVersionLast="43" xr6:coauthVersionMax="43" xr10:uidLastSave="{00000000-0000-0000-0000-000000000000}"/>
  <bookViews>
    <workbookView xWindow="-25200" yWindow="1530" windowWidth="18900" windowHeight="11055" activeTab="1" xr2:uid="{00000000-000D-0000-FFFF-FFFF00000000}"/>
  </bookViews>
  <sheets>
    <sheet name="Rekapitulace stavby" sheetId="1" r:id="rId1"/>
    <sheet name="01 - Občerstvení" sheetId="2" r:id="rId2"/>
    <sheet name="04 - ZTI" sheetId="3" r:id="rId3"/>
    <sheet name="06 - ÚT" sheetId="4" r:id="rId4"/>
    <sheet name="07 - Elektro" sheetId="5" r:id="rId5"/>
    <sheet name="99 - VRN" sheetId="6" r:id="rId6"/>
  </sheets>
  <definedNames>
    <definedName name="_xlnm._FilterDatabase" localSheetId="1" hidden="1">'01 - Občerstvení'!$C$99:$K$789</definedName>
    <definedName name="_xlnm._FilterDatabase" localSheetId="2" hidden="1">'04 - ZTI'!$C$114:$K$256</definedName>
    <definedName name="_xlnm._FilterDatabase" localSheetId="3" hidden="1">'06 - ÚT'!$C$80:$K$85</definedName>
    <definedName name="_xlnm._FilterDatabase" localSheetId="4" hidden="1">'07 - Elektro'!$C$87:$K$181</definedName>
    <definedName name="_xlnm._FilterDatabase" localSheetId="5" hidden="1">'99 - VRN'!$C$79:$K$86</definedName>
    <definedName name="_xlnm.Print_Titles" localSheetId="1">'01 - Občerstvení'!$99:$99</definedName>
    <definedName name="_xlnm.Print_Titles" localSheetId="2">'04 - ZTI'!$114:$114</definedName>
    <definedName name="_xlnm.Print_Titles" localSheetId="3">'06 - ÚT'!$80:$80</definedName>
    <definedName name="_xlnm.Print_Titles" localSheetId="4">'07 - Elektro'!$87:$87</definedName>
    <definedName name="_xlnm.Print_Titles" localSheetId="5">'99 - VRN'!$79:$79</definedName>
    <definedName name="_xlnm.Print_Titles" localSheetId="0">'Rekapitulace stavby'!$52:$52</definedName>
    <definedName name="_xlnm.Print_Area" localSheetId="1">'01 - Občerstvení'!$C$4:$J$39,'01 - Občerstvení'!$C$45:$J$81,'01 - Občerstvení'!$C$87:$K$789</definedName>
    <definedName name="_xlnm.Print_Area" localSheetId="2">'04 - ZTI'!$C$4:$J$39,'04 - ZTI'!$C$45:$J$96,'04 - ZTI'!$C$102:$K$256</definedName>
    <definedName name="_xlnm.Print_Area" localSheetId="3">'06 - ÚT'!$C$4:$J$39,'06 - ÚT'!$C$45:$J$62,'06 - ÚT'!$C$68:$K$85</definedName>
    <definedName name="_xlnm.Print_Area" localSheetId="4">'07 - Elektro'!$C$4:$J$39,'07 - Elektro'!$C$45:$J$69,'07 - Elektro'!$C$75:$K$181</definedName>
    <definedName name="_xlnm.Print_Area" localSheetId="5">'99 - VRN'!$C$4:$J$39,'99 - VRN'!$C$45:$J$61,'99 - VRN'!$C$67:$K$86</definedName>
    <definedName name="_xlnm.Print_Area" localSheetId="0">'Rekapitulace stavby'!$D$4:$AO$36,'Rekapitulace stavby'!$C$42:$AQ$60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6" l="1"/>
  <c r="J36" i="6"/>
  <c r="AY59" i="1"/>
  <c r="J35" i="6"/>
  <c r="AX59" i="1" s="1"/>
  <c r="BI86" i="6"/>
  <c r="BH86" i="6"/>
  <c r="BG86" i="6"/>
  <c r="BF86" i="6"/>
  <c r="T86" i="6"/>
  <c r="R86" i="6"/>
  <c r="P86" i="6"/>
  <c r="BK86" i="6"/>
  <c r="J86" i="6"/>
  <c r="BE86" i="6"/>
  <c r="BI85" i="6"/>
  <c r="BH85" i="6"/>
  <c r="BG85" i="6"/>
  <c r="BF85" i="6"/>
  <c r="T85" i="6"/>
  <c r="R85" i="6"/>
  <c r="P85" i="6"/>
  <c r="BK85" i="6"/>
  <c r="J85" i="6"/>
  <c r="BE85" i="6" s="1"/>
  <c r="BI84" i="6"/>
  <c r="BH84" i="6"/>
  <c r="BG84" i="6"/>
  <c r="BF84" i="6"/>
  <c r="T84" i="6"/>
  <c r="R84" i="6"/>
  <c r="P84" i="6"/>
  <c r="BK84" i="6"/>
  <c r="J84" i="6"/>
  <c r="BE84" i="6"/>
  <c r="BI83" i="6"/>
  <c r="BH83" i="6"/>
  <c r="BG83" i="6"/>
  <c r="BF83" i="6"/>
  <c r="T83" i="6"/>
  <c r="R83" i="6"/>
  <c r="P83" i="6"/>
  <c r="BK83" i="6"/>
  <c r="J83" i="6"/>
  <c r="BE83" i="6" s="1"/>
  <c r="BI82" i="6"/>
  <c r="F37" i="6"/>
  <c r="BD59" i="1" s="1"/>
  <c r="BH82" i="6"/>
  <c r="F36" i="6" s="1"/>
  <c r="BC59" i="1"/>
  <c r="BG82" i="6"/>
  <c r="F35" i="6" s="1"/>
  <c r="BB59" i="1" s="1"/>
  <c r="BF82" i="6"/>
  <c r="J34" i="6"/>
  <c r="AW59" i="1" s="1"/>
  <c r="T82" i="6"/>
  <c r="T81" i="6" s="1"/>
  <c r="T80" i="6" s="1"/>
  <c r="R82" i="6"/>
  <c r="R81" i="6"/>
  <c r="R80" i="6" s="1"/>
  <c r="P82" i="6"/>
  <c r="P81" i="6"/>
  <c r="P80" i="6" s="1"/>
  <c r="AU59" i="1" s="1"/>
  <c r="BK82" i="6"/>
  <c r="BK81" i="6"/>
  <c r="BK80" i="6" s="1"/>
  <c r="J80" i="6" s="1"/>
  <c r="J81" i="6"/>
  <c r="J60" i="6" s="1"/>
  <c r="J82" i="6"/>
  <c r="BE82" i="6"/>
  <c r="J77" i="6"/>
  <c r="J76" i="6"/>
  <c r="F76" i="6"/>
  <c r="F74" i="6"/>
  <c r="E72" i="6"/>
  <c r="J55" i="6"/>
  <c r="J54" i="6"/>
  <c r="F54" i="6"/>
  <c r="F52" i="6"/>
  <c r="E50" i="6"/>
  <c r="J18" i="6"/>
  <c r="E18" i="6"/>
  <c r="F77" i="6" s="1"/>
  <c r="F55" i="6"/>
  <c r="J17" i="6"/>
  <c r="J12" i="6"/>
  <c r="J74" i="6" s="1"/>
  <c r="J52" i="6"/>
  <c r="E7" i="6"/>
  <c r="J37" i="5"/>
  <c r="J36" i="5"/>
  <c r="AY58" i="1" s="1"/>
  <c r="J35" i="5"/>
  <c r="AX58" i="1"/>
  <c r="BI181" i="5"/>
  <c r="BH181" i="5"/>
  <c r="BG181" i="5"/>
  <c r="BF181" i="5"/>
  <c r="T181" i="5"/>
  <c r="R181" i="5"/>
  <c r="P181" i="5"/>
  <c r="BK181" i="5"/>
  <c r="J181" i="5"/>
  <c r="BE181" i="5" s="1"/>
  <c r="BI180" i="5"/>
  <c r="BH180" i="5"/>
  <c r="BG180" i="5"/>
  <c r="BF180" i="5"/>
  <c r="T180" i="5"/>
  <c r="R180" i="5"/>
  <c r="P180" i="5"/>
  <c r="BK180" i="5"/>
  <c r="J180" i="5"/>
  <c r="BE180" i="5"/>
  <c r="BI179" i="5"/>
  <c r="BH179" i="5"/>
  <c r="BG179" i="5"/>
  <c r="BF179" i="5"/>
  <c r="T179" i="5"/>
  <c r="R179" i="5"/>
  <c r="P179" i="5"/>
  <c r="BK179" i="5"/>
  <c r="J179" i="5"/>
  <c r="BE179" i="5" s="1"/>
  <c r="BI178" i="5"/>
  <c r="BH178" i="5"/>
  <c r="BG178" i="5"/>
  <c r="BF178" i="5"/>
  <c r="T178" i="5"/>
  <c r="R178" i="5"/>
  <c r="P178" i="5"/>
  <c r="BK178" i="5"/>
  <c r="J178" i="5"/>
  <c r="BE178" i="5"/>
  <c r="BI177" i="5"/>
  <c r="BH177" i="5"/>
  <c r="BG177" i="5"/>
  <c r="BF177" i="5"/>
  <c r="T177" i="5"/>
  <c r="R177" i="5"/>
  <c r="P177" i="5"/>
  <c r="BK177" i="5"/>
  <c r="J177" i="5"/>
  <c r="BE177" i="5" s="1"/>
  <c r="BI176" i="5"/>
  <c r="BH176" i="5"/>
  <c r="BG176" i="5"/>
  <c r="BF176" i="5"/>
  <c r="T176" i="5"/>
  <c r="R176" i="5"/>
  <c r="P176" i="5"/>
  <c r="P169" i="5" s="1"/>
  <c r="BK176" i="5"/>
  <c r="J176" i="5"/>
  <c r="BE176" i="5"/>
  <c r="BI175" i="5"/>
  <c r="BH175" i="5"/>
  <c r="BG175" i="5"/>
  <c r="BF175" i="5"/>
  <c r="T175" i="5"/>
  <c r="R175" i="5"/>
  <c r="P175" i="5"/>
  <c r="BK175" i="5"/>
  <c r="J175" i="5"/>
  <c r="BE175" i="5" s="1"/>
  <c r="BI174" i="5"/>
  <c r="BH174" i="5"/>
  <c r="BG174" i="5"/>
  <c r="BF174" i="5"/>
  <c r="T174" i="5"/>
  <c r="R174" i="5"/>
  <c r="P174" i="5"/>
  <c r="BK174" i="5"/>
  <c r="J174" i="5"/>
  <c r="BE174" i="5"/>
  <c r="BI173" i="5"/>
  <c r="BH173" i="5"/>
  <c r="BG173" i="5"/>
  <c r="BF173" i="5"/>
  <c r="T173" i="5"/>
  <c r="R173" i="5"/>
  <c r="P173" i="5"/>
  <c r="BK173" i="5"/>
  <c r="J173" i="5"/>
  <c r="BE173" i="5" s="1"/>
  <c r="BI172" i="5"/>
  <c r="BH172" i="5"/>
  <c r="BG172" i="5"/>
  <c r="BF172" i="5"/>
  <c r="T172" i="5"/>
  <c r="R172" i="5"/>
  <c r="P172" i="5"/>
  <c r="BK172" i="5"/>
  <c r="J172" i="5"/>
  <c r="BE172" i="5"/>
  <c r="BI171" i="5"/>
  <c r="BH171" i="5"/>
  <c r="BG171" i="5"/>
  <c r="BF171" i="5"/>
  <c r="T171" i="5"/>
  <c r="R171" i="5"/>
  <c r="P171" i="5"/>
  <c r="BK171" i="5"/>
  <c r="J171" i="5"/>
  <c r="BE171" i="5" s="1"/>
  <c r="BI170" i="5"/>
  <c r="BH170" i="5"/>
  <c r="BG170" i="5"/>
  <c r="BF170" i="5"/>
  <c r="T170" i="5"/>
  <c r="T169" i="5"/>
  <c r="R170" i="5"/>
  <c r="P170" i="5"/>
  <c r="BK170" i="5"/>
  <c r="J170" i="5"/>
  <c r="BE170" i="5" s="1"/>
  <c r="BI168" i="5"/>
  <c r="BH168" i="5"/>
  <c r="BG168" i="5"/>
  <c r="BF168" i="5"/>
  <c r="T168" i="5"/>
  <c r="R168" i="5"/>
  <c r="P168" i="5"/>
  <c r="BK168" i="5"/>
  <c r="J168" i="5"/>
  <c r="BE168" i="5"/>
  <c r="BI167" i="5"/>
  <c r="BH167" i="5"/>
  <c r="BG167" i="5"/>
  <c r="BF167" i="5"/>
  <c r="T167" i="5"/>
  <c r="R167" i="5"/>
  <c r="P167" i="5"/>
  <c r="BK167" i="5"/>
  <c r="J167" i="5"/>
  <c r="BE167" i="5" s="1"/>
  <c r="BI166" i="5"/>
  <c r="BH166" i="5"/>
  <c r="BG166" i="5"/>
  <c r="BF166" i="5"/>
  <c r="T166" i="5"/>
  <c r="R166" i="5"/>
  <c r="P166" i="5"/>
  <c r="BK166" i="5"/>
  <c r="J166" i="5"/>
  <c r="BE166" i="5"/>
  <c r="BI165" i="5"/>
  <c r="BH165" i="5"/>
  <c r="BG165" i="5"/>
  <c r="BF165" i="5"/>
  <c r="T165" i="5"/>
  <c r="R165" i="5"/>
  <c r="P165" i="5"/>
  <c r="BK165" i="5"/>
  <c r="J165" i="5"/>
  <c r="BE165" i="5" s="1"/>
  <c r="BI164" i="5"/>
  <c r="BH164" i="5"/>
  <c r="BG164" i="5"/>
  <c r="BF164" i="5"/>
  <c r="T164" i="5"/>
  <c r="R164" i="5"/>
  <c r="P164" i="5"/>
  <c r="BK164" i="5"/>
  <c r="J164" i="5"/>
  <c r="BE164" i="5"/>
  <c r="BI163" i="5"/>
  <c r="BH163" i="5"/>
  <c r="BG163" i="5"/>
  <c r="BF163" i="5"/>
  <c r="T163" i="5"/>
  <c r="R163" i="5"/>
  <c r="P163" i="5"/>
  <c r="BK163" i="5"/>
  <c r="J163" i="5"/>
  <c r="BE163" i="5" s="1"/>
  <c r="BI162" i="5"/>
  <c r="BH162" i="5"/>
  <c r="BG162" i="5"/>
  <c r="BF162" i="5"/>
  <c r="T162" i="5"/>
  <c r="R162" i="5"/>
  <c r="P162" i="5"/>
  <c r="BK162" i="5"/>
  <c r="J162" i="5"/>
  <c r="BE162" i="5"/>
  <c r="BI161" i="5"/>
  <c r="BH161" i="5"/>
  <c r="BG161" i="5"/>
  <c r="BF161" i="5"/>
  <c r="T161" i="5"/>
  <c r="R161" i="5"/>
  <c r="P161" i="5"/>
  <c r="BK161" i="5"/>
  <c r="BK154" i="5" s="1"/>
  <c r="J154" i="5" s="1"/>
  <c r="J67" i="5" s="1"/>
  <c r="J161" i="5"/>
  <c r="BE161" i="5" s="1"/>
  <c r="BI160" i="5"/>
  <c r="BH160" i="5"/>
  <c r="BG160" i="5"/>
  <c r="BF160" i="5"/>
  <c r="T160" i="5"/>
  <c r="R160" i="5"/>
  <c r="P160" i="5"/>
  <c r="BK160" i="5"/>
  <c r="J160" i="5"/>
  <c r="BE160" i="5"/>
  <c r="BI159" i="5"/>
  <c r="BH159" i="5"/>
  <c r="BG159" i="5"/>
  <c r="BF159" i="5"/>
  <c r="T159" i="5"/>
  <c r="R159" i="5"/>
  <c r="P159" i="5"/>
  <c r="BK159" i="5"/>
  <c r="J159" i="5"/>
  <c r="BE159" i="5" s="1"/>
  <c r="BI158" i="5"/>
  <c r="BH158" i="5"/>
  <c r="BG158" i="5"/>
  <c r="BF158" i="5"/>
  <c r="T158" i="5"/>
  <c r="R158" i="5"/>
  <c r="P158" i="5"/>
  <c r="BK158" i="5"/>
  <c r="J158" i="5"/>
  <c r="BE158" i="5"/>
  <c r="BI157" i="5"/>
  <c r="BH157" i="5"/>
  <c r="BG157" i="5"/>
  <c r="BF157" i="5"/>
  <c r="T157" i="5"/>
  <c r="R157" i="5"/>
  <c r="P157" i="5"/>
  <c r="BK157" i="5"/>
  <c r="J157" i="5"/>
  <c r="BE157" i="5" s="1"/>
  <c r="BI156" i="5"/>
  <c r="BH156" i="5"/>
  <c r="BG156" i="5"/>
  <c r="BF156" i="5"/>
  <c r="T156" i="5"/>
  <c r="R156" i="5"/>
  <c r="P156" i="5"/>
  <c r="BK156" i="5"/>
  <c r="J156" i="5"/>
  <c r="BE156" i="5"/>
  <c r="BI155" i="5"/>
  <c r="BH155" i="5"/>
  <c r="BG155" i="5"/>
  <c r="BF155" i="5"/>
  <c r="T155" i="5"/>
  <c r="R155" i="5"/>
  <c r="R154" i="5"/>
  <c r="P155" i="5"/>
  <c r="BK155" i="5"/>
  <c r="J155" i="5"/>
  <c r="BE155" i="5" s="1"/>
  <c r="BI153" i="5"/>
  <c r="BH153" i="5"/>
  <c r="BG153" i="5"/>
  <c r="BF153" i="5"/>
  <c r="T153" i="5"/>
  <c r="R153" i="5"/>
  <c r="P153" i="5"/>
  <c r="BK153" i="5"/>
  <c r="J153" i="5"/>
  <c r="BE153" i="5" s="1"/>
  <c r="BI152" i="5"/>
  <c r="BH152" i="5"/>
  <c r="BG152" i="5"/>
  <c r="BF152" i="5"/>
  <c r="T152" i="5"/>
  <c r="R152" i="5"/>
  <c r="P152" i="5"/>
  <c r="BK152" i="5"/>
  <c r="J152" i="5"/>
  <c r="BE152" i="5"/>
  <c r="BI151" i="5"/>
  <c r="BH151" i="5"/>
  <c r="BG151" i="5"/>
  <c r="BF151" i="5"/>
  <c r="T151" i="5"/>
  <c r="R151" i="5"/>
  <c r="P151" i="5"/>
  <c r="BK151" i="5"/>
  <c r="J151" i="5"/>
  <c r="BE151" i="5" s="1"/>
  <c r="BI150" i="5"/>
  <c r="BH150" i="5"/>
  <c r="BG150" i="5"/>
  <c r="BF150" i="5"/>
  <c r="T150" i="5"/>
  <c r="R150" i="5"/>
  <c r="P150" i="5"/>
  <c r="BK150" i="5"/>
  <c r="J150" i="5"/>
  <c r="BE150" i="5"/>
  <c r="BI149" i="5"/>
  <c r="BH149" i="5"/>
  <c r="BG149" i="5"/>
  <c r="BF149" i="5"/>
  <c r="T149" i="5"/>
  <c r="R149" i="5"/>
  <c r="P149" i="5"/>
  <c r="BK149" i="5"/>
  <c r="J149" i="5"/>
  <c r="BE149" i="5" s="1"/>
  <c r="BI148" i="5"/>
  <c r="BH148" i="5"/>
  <c r="BG148" i="5"/>
  <c r="BF148" i="5"/>
  <c r="T148" i="5"/>
  <c r="R148" i="5"/>
  <c r="P148" i="5"/>
  <c r="P145" i="5" s="1"/>
  <c r="BK148" i="5"/>
  <c r="J148" i="5"/>
  <c r="BE148" i="5"/>
  <c r="BI147" i="5"/>
  <c r="BH147" i="5"/>
  <c r="BG147" i="5"/>
  <c r="BF147" i="5"/>
  <c r="T147" i="5"/>
  <c r="R147" i="5"/>
  <c r="P147" i="5"/>
  <c r="BK147" i="5"/>
  <c r="J147" i="5"/>
  <c r="BE147" i="5" s="1"/>
  <c r="BI146" i="5"/>
  <c r="BH146" i="5"/>
  <c r="BG146" i="5"/>
  <c r="BF146" i="5"/>
  <c r="T146" i="5"/>
  <c r="R146" i="5"/>
  <c r="R145" i="5" s="1"/>
  <c r="P146" i="5"/>
  <c r="BK146" i="5"/>
  <c r="J146" i="5"/>
  <c r="BE146" i="5"/>
  <c r="BI144" i="5"/>
  <c r="BH144" i="5"/>
  <c r="BG144" i="5"/>
  <c r="BF144" i="5"/>
  <c r="T144" i="5"/>
  <c r="R144" i="5"/>
  <c r="P144" i="5"/>
  <c r="BK144" i="5"/>
  <c r="J144" i="5"/>
  <c r="BE144" i="5"/>
  <c r="BI143" i="5"/>
  <c r="BH143" i="5"/>
  <c r="BG143" i="5"/>
  <c r="BF143" i="5"/>
  <c r="T143" i="5"/>
  <c r="R143" i="5"/>
  <c r="P143" i="5"/>
  <c r="BK143" i="5"/>
  <c r="J143" i="5"/>
  <c r="BE143" i="5" s="1"/>
  <c r="BI142" i="5"/>
  <c r="BH142" i="5"/>
  <c r="BG142" i="5"/>
  <c r="BF142" i="5"/>
  <c r="T142" i="5"/>
  <c r="R142" i="5"/>
  <c r="P142" i="5"/>
  <c r="BK142" i="5"/>
  <c r="J142" i="5"/>
  <c r="BE142" i="5"/>
  <c r="BI141" i="5"/>
  <c r="BH141" i="5"/>
  <c r="BG141" i="5"/>
  <c r="BF141" i="5"/>
  <c r="T141" i="5"/>
  <c r="R141" i="5"/>
  <c r="P141" i="5"/>
  <c r="BK141" i="5"/>
  <c r="J141" i="5"/>
  <c r="BE141" i="5" s="1"/>
  <c r="BI140" i="5"/>
  <c r="BH140" i="5"/>
  <c r="BG140" i="5"/>
  <c r="BF140" i="5"/>
  <c r="T140" i="5"/>
  <c r="R140" i="5"/>
  <c r="R138" i="5" s="1"/>
  <c r="P140" i="5"/>
  <c r="BK140" i="5"/>
  <c r="J140" i="5"/>
  <c r="BE140" i="5"/>
  <c r="BI139" i="5"/>
  <c r="BH139" i="5"/>
  <c r="BG139" i="5"/>
  <c r="BF139" i="5"/>
  <c r="T139" i="5"/>
  <c r="R139" i="5"/>
  <c r="P139" i="5"/>
  <c r="P138" i="5" s="1"/>
  <c r="BK139" i="5"/>
  <c r="BK138" i="5"/>
  <c r="J138" i="5"/>
  <c r="J65" i="5" s="1"/>
  <c r="J139" i="5"/>
  <c r="BE139" i="5" s="1"/>
  <c r="BI137" i="5"/>
  <c r="BH137" i="5"/>
  <c r="BG137" i="5"/>
  <c r="BF137" i="5"/>
  <c r="T137" i="5"/>
  <c r="R137" i="5"/>
  <c r="P137" i="5"/>
  <c r="BK137" i="5"/>
  <c r="J137" i="5"/>
  <c r="BE137" i="5" s="1"/>
  <c r="BI136" i="5"/>
  <c r="BH136" i="5"/>
  <c r="BG136" i="5"/>
  <c r="BF136" i="5"/>
  <c r="T136" i="5"/>
  <c r="R136" i="5"/>
  <c r="P136" i="5"/>
  <c r="BK136" i="5"/>
  <c r="J136" i="5"/>
  <c r="BE136" i="5"/>
  <c r="BI135" i="5"/>
  <c r="BH135" i="5"/>
  <c r="BG135" i="5"/>
  <c r="BF135" i="5"/>
  <c r="T135" i="5"/>
  <c r="R135" i="5"/>
  <c r="P135" i="5"/>
  <c r="BK135" i="5"/>
  <c r="J135" i="5"/>
  <c r="BE135" i="5" s="1"/>
  <c r="BI134" i="5"/>
  <c r="BH134" i="5"/>
  <c r="BG134" i="5"/>
  <c r="BF134" i="5"/>
  <c r="T134" i="5"/>
  <c r="R134" i="5"/>
  <c r="P134" i="5"/>
  <c r="BK134" i="5"/>
  <c r="J134" i="5"/>
  <c r="BE134" i="5"/>
  <c r="BI133" i="5"/>
  <c r="BH133" i="5"/>
  <c r="BG133" i="5"/>
  <c r="BF133" i="5"/>
  <c r="T133" i="5"/>
  <c r="R133" i="5"/>
  <c r="P133" i="5"/>
  <c r="BK133" i="5"/>
  <c r="J133" i="5"/>
  <c r="BE133" i="5" s="1"/>
  <c r="BI132" i="5"/>
  <c r="BH132" i="5"/>
  <c r="BG132" i="5"/>
  <c r="BF132" i="5"/>
  <c r="T132" i="5"/>
  <c r="R132" i="5"/>
  <c r="P132" i="5"/>
  <c r="BK132" i="5"/>
  <c r="J132" i="5"/>
  <c r="BE132" i="5"/>
  <c r="BI131" i="5"/>
  <c r="BH131" i="5"/>
  <c r="BG131" i="5"/>
  <c r="BF131" i="5"/>
  <c r="T131" i="5"/>
  <c r="R131" i="5"/>
  <c r="P131" i="5"/>
  <c r="BK131" i="5"/>
  <c r="J131" i="5"/>
  <c r="BE131" i="5" s="1"/>
  <c r="BI130" i="5"/>
  <c r="BH130" i="5"/>
  <c r="BG130" i="5"/>
  <c r="BF130" i="5"/>
  <c r="T130" i="5"/>
  <c r="R130" i="5"/>
  <c r="P130" i="5"/>
  <c r="BK130" i="5"/>
  <c r="J130" i="5"/>
  <c r="BE130" i="5"/>
  <c r="BI129" i="5"/>
  <c r="BH129" i="5"/>
  <c r="BG129" i="5"/>
  <c r="BF129" i="5"/>
  <c r="T129" i="5"/>
  <c r="R129" i="5"/>
  <c r="P129" i="5"/>
  <c r="BK129" i="5"/>
  <c r="J129" i="5"/>
  <c r="BE129" i="5" s="1"/>
  <c r="BI128" i="5"/>
  <c r="BH128" i="5"/>
  <c r="BG128" i="5"/>
  <c r="BF128" i="5"/>
  <c r="T128" i="5"/>
  <c r="R128" i="5"/>
  <c r="P128" i="5"/>
  <c r="BK128" i="5"/>
  <c r="J128" i="5"/>
  <c r="BE128" i="5"/>
  <c r="BI127" i="5"/>
  <c r="BH127" i="5"/>
  <c r="BG127" i="5"/>
  <c r="BF127" i="5"/>
  <c r="T127" i="5"/>
  <c r="R127" i="5"/>
  <c r="P127" i="5"/>
  <c r="BK127" i="5"/>
  <c r="J127" i="5"/>
  <c r="BE127" i="5" s="1"/>
  <c r="BI126" i="5"/>
  <c r="BH126" i="5"/>
  <c r="BG126" i="5"/>
  <c r="BF126" i="5"/>
  <c r="T126" i="5"/>
  <c r="R126" i="5"/>
  <c r="P126" i="5"/>
  <c r="BK126" i="5"/>
  <c r="J126" i="5"/>
  <c r="BE126" i="5"/>
  <c r="BI125" i="5"/>
  <c r="BH125" i="5"/>
  <c r="BG125" i="5"/>
  <c r="BF125" i="5"/>
  <c r="T125" i="5"/>
  <c r="R125" i="5"/>
  <c r="P125" i="5"/>
  <c r="BK125" i="5"/>
  <c r="J125" i="5"/>
  <c r="BE125" i="5" s="1"/>
  <c r="BI124" i="5"/>
  <c r="BH124" i="5"/>
  <c r="BG124" i="5"/>
  <c r="BF124" i="5"/>
  <c r="T124" i="5"/>
  <c r="R124" i="5"/>
  <c r="P124" i="5"/>
  <c r="BK124" i="5"/>
  <c r="J124" i="5"/>
  <c r="BE124" i="5"/>
  <c r="BI123" i="5"/>
  <c r="BH123" i="5"/>
  <c r="BG123" i="5"/>
  <c r="BF123" i="5"/>
  <c r="T123" i="5"/>
  <c r="R123" i="5"/>
  <c r="P123" i="5"/>
  <c r="BK123" i="5"/>
  <c r="J123" i="5"/>
  <c r="BE123" i="5" s="1"/>
  <c r="BI122" i="5"/>
  <c r="BH122" i="5"/>
  <c r="BG122" i="5"/>
  <c r="BF122" i="5"/>
  <c r="T122" i="5"/>
  <c r="R122" i="5"/>
  <c r="P122" i="5"/>
  <c r="BK122" i="5"/>
  <c r="J122" i="5"/>
  <c r="BE122" i="5"/>
  <c r="BI121" i="5"/>
  <c r="BH121" i="5"/>
  <c r="BG121" i="5"/>
  <c r="BF121" i="5"/>
  <c r="T121" i="5"/>
  <c r="R121" i="5"/>
  <c r="P121" i="5"/>
  <c r="BK121" i="5"/>
  <c r="J121" i="5"/>
  <c r="BE121" i="5" s="1"/>
  <c r="BI120" i="5"/>
  <c r="BH120" i="5"/>
  <c r="BG120" i="5"/>
  <c r="BF120" i="5"/>
  <c r="T120" i="5"/>
  <c r="R120" i="5"/>
  <c r="P120" i="5"/>
  <c r="BK120" i="5"/>
  <c r="J120" i="5"/>
  <c r="BE120" i="5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P111" i="5" s="1"/>
  <c r="BK118" i="5"/>
  <c r="J118" i="5"/>
  <c r="BE118" i="5"/>
  <c r="BI117" i="5"/>
  <c r="BH117" i="5"/>
  <c r="BG117" i="5"/>
  <c r="BF117" i="5"/>
  <c r="T117" i="5"/>
  <c r="R117" i="5"/>
  <c r="P117" i="5"/>
  <c r="BK117" i="5"/>
  <c r="J117" i="5"/>
  <c r="BE117" i="5" s="1"/>
  <c r="BI116" i="5"/>
  <c r="BH116" i="5"/>
  <c r="BG116" i="5"/>
  <c r="BF116" i="5"/>
  <c r="T116" i="5"/>
  <c r="R116" i="5"/>
  <c r="P116" i="5"/>
  <c r="BK116" i="5"/>
  <c r="J116" i="5"/>
  <c r="BE116" i="5"/>
  <c r="BI115" i="5"/>
  <c r="BH115" i="5"/>
  <c r="BG115" i="5"/>
  <c r="BF115" i="5"/>
  <c r="T115" i="5"/>
  <c r="R115" i="5"/>
  <c r="P115" i="5"/>
  <c r="BK115" i="5"/>
  <c r="J115" i="5"/>
  <c r="BE115" i="5" s="1"/>
  <c r="BI114" i="5"/>
  <c r="BH114" i="5"/>
  <c r="BG114" i="5"/>
  <c r="BF114" i="5"/>
  <c r="T114" i="5"/>
  <c r="R114" i="5"/>
  <c r="P114" i="5"/>
  <c r="BK114" i="5"/>
  <c r="J114" i="5"/>
  <c r="BE114" i="5"/>
  <c r="BI113" i="5"/>
  <c r="BH113" i="5"/>
  <c r="BG113" i="5"/>
  <c r="BF113" i="5"/>
  <c r="T113" i="5"/>
  <c r="R113" i="5"/>
  <c r="P113" i="5"/>
  <c r="BK113" i="5"/>
  <c r="J113" i="5"/>
  <c r="BE113" i="5" s="1"/>
  <c r="BI112" i="5"/>
  <c r="BH112" i="5"/>
  <c r="BG112" i="5"/>
  <c r="BF112" i="5"/>
  <c r="T112" i="5"/>
  <c r="T111" i="5"/>
  <c r="R112" i="5"/>
  <c r="P112" i="5"/>
  <c r="BK112" i="5"/>
  <c r="BK111" i="5" s="1"/>
  <c r="J111" i="5" s="1"/>
  <c r="J64" i="5" s="1"/>
  <c r="J112" i="5"/>
  <c r="BE112" i="5"/>
  <c r="BI110" i="5"/>
  <c r="BH110" i="5"/>
  <c r="BG110" i="5"/>
  <c r="BF110" i="5"/>
  <c r="T110" i="5"/>
  <c r="R110" i="5"/>
  <c r="P110" i="5"/>
  <c r="BK110" i="5"/>
  <c r="J110" i="5"/>
  <c r="BE110" i="5"/>
  <c r="BI109" i="5"/>
  <c r="BH109" i="5"/>
  <c r="BG109" i="5"/>
  <c r="BF109" i="5"/>
  <c r="T109" i="5"/>
  <c r="R109" i="5"/>
  <c r="P109" i="5"/>
  <c r="BK109" i="5"/>
  <c r="J109" i="5"/>
  <c r="BE109" i="5" s="1"/>
  <c r="BI108" i="5"/>
  <c r="BH108" i="5"/>
  <c r="BG108" i="5"/>
  <c r="BF108" i="5"/>
  <c r="T108" i="5"/>
  <c r="R108" i="5"/>
  <c r="P108" i="5"/>
  <c r="BK108" i="5"/>
  <c r="J108" i="5"/>
  <c r="BE108" i="5"/>
  <c r="BI107" i="5"/>
  <c r="BH107" i="5"/>
  <c r="BG107" i="5"/>
  <c r="BF107" i="5"/>
  <c r="T107" i="5"/>
  <c r="R107" i="5"/>
  <c r="P107" i="5"/>
  <c r="BK107" i="5"/>
  <c r="J107" i="5"/>
  <c r="BE107" i="5" s="1"/>
  <c r="BI106" i="5"/>
  <c r="BH106" i="5"/>
  <c r="BG106" i="5"/>
  <c r="BF106" i="5"/>
  <c r="T106" i="5"/>
  <c r="R106" i="5"/>
  <c r="P106" i="5"/>
  <c r="BK106" i="5"/>
  <c r="J106" i="5"/>
  <c r="BE106" i="5"/>
  <c r="BI105" i="5"/>
  <c r="BH105" i="5"/>
  <c r="BG105" i="5"/>
  <c r="BF105" i="5"/>
  <c r="T105" i="5"/>
  <c r="R105" i="5"/>
  <c r="P105" i="5"/>
  <c r="BK105" i="5"/>
  <c r="J105" i="5"/>
  <c r="BE105" i="5" s="1"/>
  <c r="BI104" i="5"/>
  <c r="BH104" i="5"/>
  <c r="BG104" i="5"/>
  <c r="BF104" i="5"/>
  <c r="T104" i="5"/>
  <c r="R104" i="5"/>
  <c r="P104" i="5"/>
  <c r="BK104" i="5"/>
  <c r="J104" i="5"/>
  <c r="BE104" i="5"/>
  <c r="BI103" i="5"/>
  <c r="BH103" i="5"/>
  <c r="BG103" i="5"/>
  <c r="BF103" i="5"/>
  <c r="T103" i="5"/>
  <c r="R103" i="5"/>
  <c r="P103" i="5"/>
  <c r="BK103" i="5"/>
  <c r="J103" i="5"/>
  <c r="BE103" i="5" s="1"/>
  <c r="BI102" i="5"/>
  <c r="BH102" i="5"/>
  <c r="BG102" i="5"/>
  <c r="BF102" i="5"/>
  <c r="T102" i="5"/>
  <c r="R102" i="5"/>
  <c r="P102" i="5"/>
  <c r="BK102" i="5"/>
  <c r="J102" i="5"/>
  <c r="BE102" i="5"/>
  <c r="BI101" i="5"/>
  <c r="BH101" i="5"/>
  <c r="BG101" i="5"/>
  <c r="BF101" i="5"/>
  <c r="T101" i="5"/>
  <c r="R101" i="5"/>
  <c r="P101" i="5"/>
  <c r="BK101" i="5"/>
  <c r="BK96" i="5" s="1"/>
  <c r="J96" i="5" s="1"/>
  <c r="J101" i="5"/>
  <c r="BE101" i="5" s="1"/>
  <c r="BI100" i="5"/>
  <c r="BH100" i="5"/>
  <c r="BG100" i="5"/>
  <c r="BF100" i="5"/>
  <c r="T100" i="5"/>
  <c r="R100" i="5"/>
  <c r="P100" i="5"/>
  <c r="BK100" i="5"/>
  <c r="J100" i="5"/>
  <c r="BE100" i="5"/>
  <c r="BI99" i="5"/>
  <c r="BH99" i="5"/>
  <c r="BG99" i="5"/>
  <c r="BF99" i="5"/>
  <c r="T99" i="5"/>
  <c r="R99" i="5"/>
  <c r="P99" i="5"/>
  <c r="BK99" i="5"/>
  <c r="J99" i="5"/>
  <c r="BE99" i="5" s="1"/>
  <c r="BI98" i="5"/>
  <c r="BH98" i="5"/>
  <c r="BG98" i="5"/>
  <c r="BF98" i="5"/>
  <c r="T98" i="5"/>
  <c r="R98" i="5"/>
  <c r="P98" i="5"/>
  <c r="BK98" i="5"/>
  <c r="J98" i="5"/>
  <c r="BE98" i="5"/>
  <c r="BI97" i="5"/>
  <c r="BH97" i="5"/>
  <c r="BG97" i="5"/>
  <c r="BF97" i="5"/>
  <c r="T97" i="5"/>
  <c r="R97" i="5"/>
  <c r="P97" i="5"/>
  <c r="BK97" i="5"/>
  <c r="J97" i="5"/>
  <c r="BE97" i="5" s="1"/>
  <c r="J63" i="5"/>
  <c r="BI95" i="5"/>
  <c r="BH95" i="5"/>
  <c r="BG95" i="5"/>
  <c r="BF95" i="5"/>
  <c r="T95" i="5"/>
  <c r="R95" i="5"/>
  <c r="P95" i="5"/>
  <c r="BK95" i="5"/>
  <c r="J95" i="5"/>
  <c r="BE95" i="5" s="1"/>
  <c r="BI94" i="5"/>
  <c r="BH94" i="5"/>
  <c r="BG94" i="5"/>
  <c r="BF94" i="5"/>
  <c r="T94" i="5"/>
  <c r="R94" i="5"/>
  <c r="P94" i="5"/>
  <c r="BK94" i="5"/>
  <c r="J94" i="5"/>
  <c r="BE94" i="5"/>
  <c r="BI93" i="5"/>
  <c r="F37" i="5" s="1"/>
  <c r="BD58" i="1" s="1"/>
  <c r="BH93" i="5"/>
  <c r="BG93" i="5"/>
  <c r="BF93" i="5"/>
  <c r="T93" i="5"/>
  <c r="R93" i="5"/>
  <c r="P93" i="5"/>
  <c r="BK93" i="5"/>
  <c r="J93" i="5"/>
  <c r="BE93" i="5" s="1"/>
  <c r="BI92" i="5"/>
  <c r="BH92" i="5"/>
  <c r="BG92" i="5"/>
  <c r="BF92" i="5"/>
  <c r="T92" i="5"/>
  <c r="R92" i="5"/>
  <c r="R91" i="5" s="1"/>
  <c r="P92" i="5"/>
  <c r="P91" i="5"/>
  <c r="BK92" i="5"/>
  <c r="J92" i="5"/>
  <c r="BE92" i="5" s="1"/>
  <c r="J85" i="5"/>
  <c r="J84" i="5"/>
  <c r="F84" i="5"/>
  <c r="F82" i="5"/>
  <c r="E80" i="5"/>
  <c r="J55" i="5"/>
  <c r="J54" i="5"/>
  <c r="F54" i="5"/>
  <c r="F52" i="5"/>
  <c r="E50" i="5"/>
  <c r="J18" i="5"/>
  <c r="E18" i="5"/>
  <c r="F85" i="5" s="1"/>
  <c r="F55" i="5"/>
  <c r="J17" i="5"/>
  <c r="J12" i="5"/>
  <c r="J82" i="5" s="1"/>
  <c r="J52" i="5"/>
  <c r="E7" i="5"/>
  <c r="J37" i="4"/>
  <c r="J36" i="4"/>
  <c r="AY57" i="1" s="1"/>
  <c r="J35" i="4"/>
  <c r="AX57" i="1"/>
  <c r="BI85" i="4"/>
  <c r="F37" i="4" s="1"/>
  <c r="BH85" i="4"/>
  <c r="BG85" i="4"/>
  <c r="BF85" i="4"/>
  <c r="T85" i="4"/>
  <c r="R85" i="4"/>
  <c r="P85" i="4"/>
  <c r="BK85" i="4"/>
  <c r="J85" i="4"/>
  <c r="BE85" i="4" s="1"/>
  <c r="BI84" i="4"/>
  <c r="BD57" i="1"/>
  <c r="BH84" i="4"/>
  <c r="F36" i="4" s="1"/>
  <c r="BC57" i="1" s="1"/>
  <c r="BG84" i="4"/>
  <c r="F35" i="4" s="1"/>
  <c r="BB57" i="1" s="1"/>
  <c r="BF84" i="4"/>
  <c r="F34" i="4" s="1"/>
  <c r="BA57" i="1" s="1"/>
  <c r="J34" i="4"/>
  <c r="AW57" i="1" s="1"/>
  <c r="T84" i="4"/>
  <c r="R84" i="4"/>
  <c r="R83" i="4" s="1"/>
  <c r="R82" i="4" s="1"/>
  <c r="R81" i="4" s="1"/>
  <c r="P84" i="4"/>
  <c r="P83" i="4" s="1"/>
  <c r="P82" i="4" s="1"/>
  <c r="P81" i="4"/>
  <c r="AU57" i="1"/>
  <c r="BK84" i="4"/>
  <c r="J84" i="4"/>
  <c r="BE84" i="4" s="1"/>
  <c r="J33" i="4" s="1"/>
  <c r="AV57" i="1" s="1"/>
  <c r="F33" i="4"/>
  <c r="AZ57" i="1" s="1"/>
  <c r="J78" i="4"/>
  <c r="J77" i="4"/>
  <c r="F77" i="4"/>
  <c r="F75" i="4"/>
  <c r="E73" i="4"/>
  <c r="J55" i="4"/>
  <c r="J54" i="4"/>
  <c r="F54" i="4"/>
  <c r="F52" i="4"/>
  <c r="E50" i="4"/>
  <c r="J18" i="4"/>
  <c r="E18" i="4"/>
  <c r="F55" i="4" s="1"/>
  <c r="F78" i="4"/>
  <c r="J17" i="4"/>
  <c r="J12" i="4"/>
  <c r="E7" i="4"/>
  <c r="E71" i="4"/>
  <c r="E48" i="4"/>
  <c r="J37" i="3"/>
  <c r="J36" i="3"/>
  <c r="AY56" i="1"/>
  <c r="J35" i="3"/>
  <c r="AX56" i="1" s="1"/>
  <c r="BI256" i="3"/>
  <c r="BH256" i="3"/>
  <c r="BG256" i="3"/>
  <c r="BF256" i="3"/>
  <c r="T256" i="3"/>
  <c r="R256" i="3"/>
  <c r="P256" i="3"/>
  <c r="BK256" i="3"/>
  <c r="J256" i="3"/>
  <c r="BE256" i="3"/>
  <c r="BI255" i="3"/>
  <c r="BH255" i="3"/>
  <c r="BG255" i="3"/>
  <c r="BF255" i="3"/>
  <c r="T255" i="3"/>
  <c r="R255" i="3"/>
  <c r="P255" i="3"/>
  <c r="BK255" i="3"/>
  <c r="J255" i="3"/>
  <c r="BE255" i="3" s="1"/>
  <c r="BI254" i="3"/>
  <c r="BH254" i="3"/>
  <c r="BG254" i="3"/>
  <c r="BF254" i="3"/>
  <c r="T254" i="3"/>
  <c r="R254" i="3"/>
  <c r="P254" i="3"/>
  <c r="BK254" i="3"/>
  <c r="J254" i="3"/>
  <c r="BE254" i="3"/>
  <c r="BI253" i="3"/>
  <c r="BH253" i="3"/>
  <c r="BG253" i="3"/>
  <c r="BF253" i="3"/>
  <c r="T253" i="3"/>
  <c r="R253" i="3"/>
  <c r="P253" i="3"/>
  <c r="BK253" i="3"/>
  <c r="J253" i="3"/>
  <c r="BE253" i="3" s="1"/>
  <c r="BI252" i="3"/>
  <c r="BH252" i="3"/>
  <c r="BG252" i="3"/>
  <c r="BF252" i="3"/>
  <c r="T252" i="3"/>
  <c r="R252" i="3"/>
  <c r="P252" i="3"/>
  <c r="BK252" i="3"/>
  <c r="J252" i="3"/>
  <c r="BE252" i="3"/>
  <c r="BI251" i="3"/>
  <c r="BH251" i="3"/>
  <c r="BG251" i="3"/>
  <c r="BF251" i="3"/>
  <c r="T251" i="3"/>
  <c r="R251" i="3"/>
  <c r="P251" i="3"/>
  <c r="BK251" i="3"/>
  <c r="BK248" i="3" s="1"/>
  <c r="J248" i="3" s="1"/>
  <c r="J95" i="3" s="1"/>
  <c r="J251" i="3"/>
  <c r="BE251" i="3" s="1"/>
  <c r="BI250" i="3"/>
  <c r="BH250" i="3"/>
  <c r="BG250" i="3"/>
  <c r="BF250" i="3"/>
  <c r="T250" i="3"/>
  <c r="R250" i="3"/>
  <c r="P250" i="3"/>
  <c r="BK250" i="3"/>
  <c r="J250" i="3"/>
  <c r="BE250" i="3"/>
  <c r="BI249" i="3"/>
  <c r="BH249" i="3"/>
  <c r="BG249" i="3"/>
  <c r="BF249" i="3"/>
  <c r="T249" i="3"/>
  <c r="T248" i="3" s="1"/>
  <c r="R249" i="3"/>
  <c r="P249" i="3"/>
  <c r="BK249" i="3"/>
  <c r="J249" i="3"/>
  <c r="BE249" i="3"/>
  <c r="BI247" i="3"/>
  <c r="BH247" i="3"/>
  <c r="BG247" i="3"/>
  <c r="BF247" i="3"/>
  <c r="T247" i="3"/>
  <c r="R247" i="3"/>
  <c r="P247" i="3"/>
  <c r="BK247" i="3"/>
  <c r="J247" i="3"/>
  <c r="BE247" i="3" s="1"/>
  <c r="BI246" i="3"/>
  <c r="BH246" i="3"/>
  <c r="BG246" i="3"/>
  <c r="BF246" i="3"/>
  <c r="T246" i="3"/>
  <c r="R246" i="3"/>
  <c r="R244" i="3" s="1"/>
  <c r="P246" i="3"/>
  <c r="BK246" i="3"/>
  <c r="J246" i="3"/>
  <c r="BE246" i="3"/>
  <c r="BI245" i="3"/>
  <c r="BH245" i="3"/>
  <c r="BG245" i="3"/>
  <c r="BF245" i="3"/>
  <c r="T245" i="3"/>
  <c r="R245" i="3"/>
  <c r="P245" i="3"/>
  <c r="P244" i="3" s="1"/>
  <c r="BK245" i="3"/>
  <c r="BK244" i="3"/>
  <c r="J244" i="3"/>
  <c r="J94" i="3" s="1"/>
  <c r="J245" i="3"/>
  <c r="BE245" i="3"/>
  <c r="BI243" i="3"/>
  <c r="BH243" i="3"/>
  <c r="BG243" i="3"/>
  <c r="BF243" i="3"/>
  <c r="T243" i="3"/>
  <c r="R243" i="3"/>
  <c r="P243" i="3"/>
  <c r="BK243" i="3"/>
  <c r="J243" i="3"/>
  <c r="BE243" i="3" s="1"/>
  <c r="BI242" i="3"/>
  <c r="BH242" i="3"/>
  <c r="BG242" i="3"/>
  <c r="BF242" i="3"/>
  <c r="T242" i="3"/>
  <c r="R242" i="3"/>
  <c r="P242" i="3"/>
  <c r="BK242" i="3"/>
  <c r="J242" i="3"/>
  <c r="BE242" i="3"/>
  <c r="BI241" i="3"/>
  <c r="BH241" i="3"/>
  <c r="BG241" i="3"/>
  <c r="BF241" i="3"/>
  <c r="T241" i="3"/>
  <c r="R241" i="3"/>
  <c r="P241" i="3"/>
  <c r="BK241" i="3"/>
  <c r="J241" i="3"/>
  <c r="BE241" i="3" s="1"/>
  <c r="BI240" i="3"/>
  <c r="BH240" i="3"/>
  <c r="BG240" i="3"/>
  <c r="BF240" i="3"/>
  <c r="T240" i="3"/>
  <c r="R240" i="3"/>
  <c r="P240" i="3"/>
  <c r="BK240" i="3"/>
  <c r="J240" i="3"/>
  <c r="BE240" i="3"/>
  <c r="BI239" i="3"/>
  <c r="BH239" i="3"/>
  <c r="BG239" i="3"/>
  <c r="BF239" i="3"/>
  <c r="T239" i="3"/>
  <c r="R239" i="3"/>
  <c r="P239" i="3"/>
  <c r="BK239" i="3"/>
  <c r="J239" i="3"/>
  <c r="BE239" i="3" s="1"/>
  <c r="BI238" i="3"/>
  <c r="BH238" i="3"/>
  <c r="BG238" i="3"/>
  <c r="BF238" i="3"/>
  <c r="T238" i="3"/>
  <c r="R238" i="3"/>
  <c r="P238" i="3"/>
  <c r="BK238" i="3"/>
  <c r="J238" i="3"/>
  <c r="BE238" i="3"/>
  <c r="BI237" i="3"/>
  <c r="BH237" i="3"/>
  <c r="BG237" i="3"/>
  <c r="BF237" i="3"/>
  <c r="T237" i="3"/>
  <c r="R237" i="3"/>
  <c r="P237" i="3"/>
  <c r="BK237" i="3"/>
  <c r="J237" i="3"/>
  <c r="BE237" i="3" s="1"/>
  <c r="BI236" i="3"/>
  <c r="BH236" i="3"/>
  <c r="BG236" i="3"/>
  <c r="BF236" i="3"/>
  <c r="T236" i="3"/>
  <c r="R236" i="3"/>
  <c r="P236" i="3"/>
  <c r="BK236" i="3"/>
  <c r="J236" i="3"/>
  <c r="BE236" i="3"/>
  <c r="BI235" i="3"/>
  <c r="BH235" i="3"/>
  <c r="BG235" i="3"/>
  <c r="BF235" i="3"/>
  <c r="T235" i="3"/>
  <c r="T233" i="3" s="1"/>
  <c r="R235" i="3"/>
  <c r="P235" i="3"/>
  <c r="BK235" i="3"/>
  <c r="J235" i="3"/>
  <c r="BE235" i="3" s="1"/>
  <c r="BI234" i="3"/>
  <c r="BH234" i="3"/>
  <c r="BG234" i="3"/>
  <c r="BF234" i="3"/>
  <c r="T234" i="3"/>
  <c r="R234" i="3"/>
  <c r="P234" i="3"/>
  <c r="P233" i="3"/>
  <c r="BK234" i="3"/>
  <c r="J234" i="3"/>
  <c r="BE234" i="3"/>
  <c r="BI232" i="3"/>
  <c r="BH232" i="3"/>
  <c r="BG232" i="3"/>
  <c r="BF232" i="3"/>
  <c r="T232" i="3"/>
  <c r="R232" i="3"/>
  <c r="P232" i="3"/>
  <c r="BK232" i="3"/>
  <c r="J232" i="3"/>
  <c r="BE232" i="3"/>
  <c r="BI231" i="3"/>
  <c r="BH231" i="3"/>
  <c r="BG231" i="3"/>
  <c r="BF231" i="3"/>
  <c r="T231" i="3"/>
  <c r="R231" i="3"/>
  <c r="P231" i="3"/>
  <c r="BK231" i="3"/>
  <c r="J231" i="3"/>
  <c r="BE231" i="3" s="1"/>
  <c r="BI230" i="3"/>
  <c r="BH230" i="3"/>
  <c r="BG230" i="3"/>
  <c r="BF230" i="3"/>
  <c r="T230" i="3"/>
  <c r="R230" i="3"/>
  <c r="P230" i="3"/>
  <c r="BK230" i="3"/>
  <c r="J230" i="3"/>
  <c r="BE230" i="3"/>
  <c r="BI229" i="3"/>
  <c r="BH229" i="3"/>
  <c r="BG229" i="3"/>
  <c r="BF229" i="3"/>
  <c r="T229" i="3"/>
  <c r="R229" i="3"/>
  <c r="P229" i="3"/>
  <c r="BK229" i="3"/>
  <c r="J229" i="3"/>
  <c r="BE229" i="3" s="1"/>
  <c r="BI228" i="3"/>
  <c r="BH228" i="3"/>
  <c r="BG228" i="3"/>
  <c r="BF228" i="3"/>
  <c r="T228" i="3"/>
  <c r="R228" i="3"/>
  <c r="P228" i="3"/>
  <c r="P221" i="3" s="1"/>
  <c r="BK228" i="3"/>
  <c r="J228" i="3"/>
  <c r="BE228" i="3"/>
  <c r="BI227" i="3"/>
  <c r="BH227" i="3"/>
  <c r="BG227" i="3"/>
  <c r="BF227" i="3"/>
  <c r="T227" i="3"/>
  <c r="R227" i="3"/>
  <c r="P227" i="3"/>
  <c r="BK227" i="3"/>
  <c r="J227" i="3"/>
  <c r="BE227" i="3" s="1"/>
  <c r="BI226" i="3"/>
  <c r="BH226" i="3"/>
  <c r="BG226" i="3"/>
  <c r="BF226" i="3"/>
  <c r="T226" i="3"/>
  <c r="R226" i="3"/>
  <c r="P226" i="3"/>
  <c r="BK226" i="3"/>
  <c r="J226" i="3"/>
  <c r="BE226" i="3"/>
  <c r="BI225" i="3"/>
  <c r="BH225" i="3"/>
  <c r="BG225" i="3"/>
  <c r="BF225" i="3"/>
  <c r="T225" i="3"/>
  <c r="R225" i="3"/>
  <c r="P225" i="3"/>
  <c r="BK225" i="3"/>
  <c r="J225" i="3"/>
  <c r="BE225" i="3" s="1"/>
  <c r="BI224" i="3"/>
  <c r="BH224" i="3"/>
  <c r="BG224" i="3"/>
  <c r="BF224" i="3"/>
  <c r="T224" i="3"/>
  <c r="R224" i="3"/>
  <c r="P224" i="3"/>
  <c r="BK224" i="3"/>
  <c r="J224" i="3"/>
  <c r="BE224" i="3"/>
  <c r="BI223" i="3"/>
  <c r="BH223" i="3"/>
  <c r="BG223" i="3"/>
  <c r="BF223" i="3"/>
  <c r="T223" i="3"/>
  <c r="R223" i="3"/>
  <c r="P223" i="3"/>
  <c r="BK223" i="3"/>
  <c r="J223" i="3"/>
  <c r="BE223" i="3" s="1"/>
  <c r="BI222" i="3"/>
  <c r="BH222" i="3"/>
  <c r="BG222" i="3"/>
  <c r="BF222" i="3"/>
  <c r="T222" i="3"/>
  <c r="T221" i="3"/>
  <c r="R222" i="3"/>
  <c r="P222" i="3"/>
  <c r="BK222" i="3"/>
  <c r="J222" i="3"/>
  <c r="BE222" i="3"/>
  <c r="BI220" i="3"/>
  <c r="BH220" i="3"/>
  <c r="BG220" i="3"/>
  <c r="BF220" i="3"/>
  <c r="T220" i="3"/>
  <c r="R220" i="3"/>
  <c r="R218" i="3" s="1"/>
  <c r="P220" i="3"/>
  <c r="BK220" i="3"/>
  <c r="J220" i="3"/>
  <c r="BE220" i="3"/>
  <c r="BI219" i="3"/>
  <c r="BH219" i="3"/>
  <c r="BG219" i="3"/>
  <c r="BF219" i="3"/>
  <c r="T219" i="3"/>
  <c r="T218" i="3" s="1"/>
  <c r="R219" i="3"/>
  <c r="P219" i="3"/>
  <c r="P218" i="3" s="1"/>
  <c r="BK219" i="3"/>
  <c r="BK218" i="3"/>
  <c r="J218" i="3"/>
  <c r="J91" i="3" s="1"/>
  <c r="J219" i="3"/>
  <c r="BE219" i="3"/>
  <c r="BI217" i="3"/>
  <c r="BH217" i="3"/>
  <c r="BG217" i="3"/>
  <c r="BF217" i="3"/>
  <c r="T217" i="3"/>
  <c r="T216" i="3" s="1"/>
  <c r="R217" i="3"/>
  <c r="R216" i="3"/>
  <c r="P217" i="3"/>
  <c r="P216" i="3" s="1"/>
  <c r="BK217" i="3"/>
  <c r="BK216" i="3"/>
  <c r="J216" i="3" s="1"/>
  <c r="J217" i="3"/>
  <c r="BE217" i="3"/>
  <c r="J90" i="3"/>
  <c r="BI215" i="3"/>
  <c r="BH215" i="3"/>
  <c r="BG215" i="3"/>
  <c r="BF215" i="3"/>
  <c r="T215" i="3"/>
  <c r="R215" i="3"/>
  <c r="P215" i="3"/>
  <c r="BK215" i="3"/>
  <c r="BK210" i="3" s="1"/>
  <c r="J210" i="3" s="1"/>
  <c r="J89" i="3" s="1"/>
  <c r="J215" i="3"/>
  <c r="BE215" i="3" s="1"/>
  <c r="BI214" i="3"/>
  <c r="BH214" i="3"/>
  <c r="BG214" i="3"/>
  <c r="BF214" i="3"/>
  <c r="T214" i="3"/>
  <c r="R214" i="3"/>
  <c r="P214" i="3"/>
  <c r="BK214" i="3"/>
  <c r="J214" i="3"/>
  <c r="BE214" i="3"/>
  <c r="BI213" i="3"/>
  <c r="BH213" i="3"/>
  <c r="BG213" i="3"/>
  <c r="BF213" i="3"/>
  <c r="T213" i="3"/>
  <c r="R213" i="3"/>
  <c r="P213" i="3"/>
  <c r="BK213" i="3"/>
  <c r="J213" i="3"/>
  <c r="BE213" i="3" s="1"/>
  <c r="BI212" i="3"/>
  <c r="BH212" i="3"/>
  <c r="BG212" i="3"/>
  <c r="BF212" i="3"/>
  <c r="T212" i="3"/>
  <c r="R212" i="3"/>
  <c r="R210" i="3" s="1"/>
  <c r="P212" i="3"/>
  <c r="BK212" i="3"/>
  <c r="J212" i="3"/>
  <c r="BE212" i="3"/>
  <c r="BI211" i="3"/>
  <c r="BH211" i="3"/>
  <c r="BG211" i="3"/>
  <c r="BF211" i="3"/>
  <c r="T211" i="3"/>
  <c r="R211" i="3"/>
  <c r="P211" i="3"/>
  <c r="BK211" i="3"/>
  <c r="J211" i="3"/>
  <c r="BE211" i="3"/>
  <c r="BI209" i="3"/>
  <c r="BH209" i="3"/>
  <c r="BG209" i="3"/>
  <c r="BF209" i="3"/>
  <c r="T209" i="3"/>
  <c r="R209" i="3"/>
  <c r="P209" i="3"/>
  <c r="BK209" i="3"/>
  <c r="J209" i="3"/>
  <c r="BE209" i="3" s="1"/>
  <c r="BI208" i="3"/>
  <c r="BH208" i="3"/>
  <c r="BG208" i="3"/>
  <c r="BF208" i="3"/>
  <c r="T208" i="3"/>
  <c r="R208" i="3"/>
  <c r="R205" i="3" s="1"/>
  <c r="P208" i="3"/>
  <c r="BK208" i="3"/>
  <c r="J208" i="3"/>
  <c r="BE208" i="3"/>
  <c r="BI207" i="3"/>
  <c r="BH207" i="3"/>
  <c r="BG207" i="3"/>
  <c r="BF207" i="3"/>
  <c r="T207" i="3"/>
  <c r="T205" i="3" s="1"/>
  <c r="R207" i="3"/>
  <c r="P207" i="3"/>
  <c r="BK207" i="3"/>
  <c r="J207" i="3"/>
  <c r="BE207" i="3" s="1"/>
  <c r="BI206" i="3"/>
  <c r="BH206" i="3"/>
  <c r="BG206" i="3"/>
  <c r="BF206" i="3"/>
  <c r="T206" i="3"/>
  <c r="R206" i="3"/>
  <c r="P206" i="3"/>
  <c r="BK206" i="3"/>
  <c r="BK205" i="3"/>
  <c r="J206" i="3"/>
  <c r="BE206" i="3" s="1"/>
  <c r="BI203" i="3"/>
  <c r="BH203" i="3"/>
  <c r="BG203" i="3"/>
  <c r="BF203" i="3"/>
  <c r="T203" i="3"/>
  <c r="T201" i="3" s="1"/>
  <c r="R203" i="3"/>
  <c r="P203" i="3"/>
  <c r="BK203" i="3"/>
  <c r="J203" i="3"/>
  <c r="BE203" i="3" s="1"/>
  <c r="BI202" i="3"/>
  <c r="BH202" i="3"/>
  <c r="BG202" i="3"/>
  <c r="BF202" i="3"/>
  <c r="T202" i="3"/>
  <c r="R202" i="3"/>
  <c r="R201" i="3" s="1"/>
  <c r="P202" i="3"/>
  <c r="P201" i="3"/>
  <c r="BK202" i="3"/>
  <c r="J202" i="3"/>
  <c r="BE202" i="3"/>
  <c r="BI200" i="3"/>
  <c r="BH200" i="3"/>
  <c r="BG200" i="3"/>
  <c r="BF200" i="3"/>
  <c r="T200" i="3"/>
  <c r="R200" i="3"/>
  <c r="P200" i="3"/>
  <c r="BK200" i="3"/>
  <c r="J200" i="3"/>
  <c r="BE200" i="3"/>
  <c r="BI199" i="3"/>
  <c r="BH199" i="3"/>
  <c r="BG199" i="3"/>
  <c r="BF199" i="3"/>
  <c r="T199" i="3"/>
  <c r="T197" i="3" s="1"/>
  <c r="R199" i="3"/>
  <c r="P199" i="3"/>
  <c r="BK199" i="3"/>
  <c r="J199" i="3"/>
  <c r="BE199" i="3" s="1"/>
  <c r="BI198" i="3"/>
  <c r="BH198" i="3"/>
  <c r="BG198" i="3"/>
  <c r="BF198" i="3"/>
  <c r="T198" i="3"/>
  <c r="R198" i="3"/>
  <c r="R197" i="3" s="1"/>
  <c r="P198" i="3"/>
  <c r="P197" i="3"/>
  <c r="BK198" i="3"/>
  <c r="J198" i="3"/>
  <c r="BE198" i="3"/>
  <c r="BI196" i="3"/>
  <c r="BH196" i="3"/>
  <c r="BG196" i="3"/>
  <c r="BF196" i="3"/>
  <c r="T196" i="3"/>
  <c r="R196" i="3"/>
  <c r="P196" i="3"/>
  <c r="BK196" i="3"/>
  <c r="J196" i="3"/>
  <c r="BE196" i="3"/>
  <c r="BI195" i="3"/>
  <c r="BH195" i="3"/>
  <c r="BG195" i="3"/>
  <c r="BF195" i="3"/>
  <c r="T195" i="3"/>
  <c r="T194" i="3" s="1"/>
  <c r="R195" i="3"/>
  <c r="R194" i="3"/>
  <c r="P195" i="3"/>
  <c r="BK195" i="3"/>
  <c r="BK194" i="3"/>
  <c r="J194" i="3"/>
  <c r="J84" i="3" s="1"/>
  <c r="J195" i="3"/>
  <c r="BE195" i="3"/>
  <c r="BI193" i="3"/>
  <c r="BH193" i="3"/>
  <c r="BG193" i="3"/>
  <c r="BF193" i="3"/>
  <c r="T193" i="3"/>
  <c r="R193" i="3"/>
  <c r="P193" i="3"/>
  <c r="BK193" i="3"/>
  <c r="J193" i="3"/>
  <c r="BE193" i="3" s="1"/>
  <c r="BI192" i="3"/>
  <c r="BH192" i="3"/>
  <c r="BG192" i="3"/>
  <c r="BF192" i="3"/>
  <c r="T192" i="3"/>
  <c r="R192" i="3"/>
  <c r="R190" i="3" s="1"/>
  <c r="P192" i="3"/>
  <c r="BK192" i="3"/>
  <c r="J192" i="3"/>
  <c r="BE192" i="3"/>
  <c r="BI191" i="3"/>
  <c r="BH191" i="3"/>
  <c r="BG191" i="3"/>
  <c r="BF191" i="3"/>
  <c r="T191" i="3"/>
  <c r="R191" i="3"/>
  <c r="P191" i="3"/>
  <c r="BK191" i="3"/>
  <c r="BK190" i="3"/>
  <c r="J190" i="3" s="1"/>
  <c r="J191" i="3"/>
  <c r="BE191" i="3"/>
  <c r="J83" i="3"/>
  <c r="BI189" i="3"/>
  <c r="BH189" i="3"/>
  <c r="BG189" i="3"/>
  <c r="BF189" i="3"/>
  <c r="J34" i="3" s="1"/>
  <c r="AW56" i="1" s="1"/>
  <c r="T189" i="3"/>
  <c r="R189" i="3"/>
  <c r="P189" i="3"/>
  <c r="BK189" i="3"/>
  <c r="J189" i="3"/>
  <c r="BE189" i="3" s="1"/>
  <c r="BI188" i="3"/>
  <c r="BH188" i="3"/>
  <c r="BG188" i="3"/>
  <c r="BF188" i="3"/>
  <c r="T188" i="3"/>
  <c r="T187" i="3"/>
  <c r="R188" i="3"/>
  <c r="R187" i="3" s="1"/>
  <c r="P188" i="3"/>
  <c r="P187" i="3"/>
  <c r="BK188" i="3"/>
  <c r="J188" i="3"/>
  <c r="BE188" i="3" s="1"/>
  <c r="BI186" i="3"/>
  <c r="BH186" i="3"/>
  <c r="BG186" i="3"/>
  <c r="BF186" i="3"/>
  <c r="T186" i="3"/>
  <c r="R186" i="3"/>
  <c r="P186" i="3"/>
  <c r="P181" i="3" s="1"/>
  <c r="BK186" i="3"/>
  <c r="J186" i="3"/>
  <c r="BE186" i="3"/>
  <c r="BI185" i="3"/>
  <c r="BH185" i="3"/>
  <c r="BG185" i="3"/>
  <c r="BF185" i="3"/>
  <c r="T185" i="3"/>
  <c r="R185" i="3"/>
  <c r="P185" i="3"/>
  <c r="BK185" i="3"/>
  <c r="J185" i="3"/>
  <c r="BE185" i="3" s="1"/>
  <c r="BI184" i="3"/>
  <c r="BH184" i="3"/>
  <c r="BG184" i="3"/>
  <c r="BF184" i="3"/>
  <c r="T184" i="3"/>
  <c r="R184" i="3"/>
  <c r="P184" i="3"/>
  <c r="BK184" i="3"/>
  <c r="J184" i="3"/>
  <c r="BE184" i="3"/>
  <c r="BI183" i="3"/>
  <c r="BH183" i="3"/>
  <c r="BG183" i="3"/>
  <c r="BF183" i="3"/>
  <c r="T183" i="3"/>
  <c r="R183" i="3"/>
  <c r="P183" i="3"/>
  <c r="BK183" i="3"/>
  <c r="J183" i="3"/>
  <c r="BE183" i="3" s="1"/>
  <c r="BI182" i="3"/>
  <c r="BH182" i="3"/>
  <c r="BG182" i="3"/>
  <c r="BF182" i="3"/>
  <c r="T182" i="3"/>
  <c r="R182" i="3"/>
  <c r="P182" i="3"/>
  <c r="BK182" i="3"/>
  <c r="J182" i="3"/>
  <c r="BE182" i="3"/>
  <c r="BI180" i="3"/>
  <c r="BH180" i="3"/>
  <c r="BG180" i="3"/>
  <c r="BF180" i="3"/>
  <c r="T180" i="3"/>
  <c r="R180" i="3"/>
  <c r="P180" i="3"/>
  <c r="BK180" i="3"/>
  <c r="J180" i="3"/>
  <c r="BE180" i="3"/>
  <c r="BI179" i="3"/>
  <c r="BH179" i="3"/>
  <c r="BG179" i="3"/>
  <c r="BF179" i="3"/>
  <c r="T179" i="3"/>
  <c r="T178" i="3" s="1"/>
  <c r="R179" i="3"/>
  <c r="R178" i="3"/>
  <c r="P179" i="3"/>
  <c r="BK179" i="3"/>
  <c r="BK178" i="3"/>
  <c r="J178" i="3"/>
  <c r="J80" i="3" s="1"/>
  <c r="J179" i="3"/>
  <c r="BE179" i="3"/>
  <c r="BI177" i="3"/>
  <c r="BH177" i="3"/>
  <c r="BG177" i="3"/>
  <c r="BF177" i="3"/>
  <c r="T177" i="3"/>
  <c r="R177" i="3"/>
  <c r="P177" i="3"/>
  <c r="BK177" i="3"/>
  <c r="J177" i="3"/>
  <c r="BE177" i="3" s="1"/>
  <c r="BI176" i="3"/>
  <c r="BH176" i="3"/>
  <c r="BG176" i="3"/>
  <c r="BF176" i="3"/>
  <c r="T176" i="3"/>
  <c r="R176" i="3"/>
  <c r="R174" i="3" s="1"/>
  <c r="P176" i="3"/>
  <c r="BK176" i="3"/>
  <c r="J176" i="3"/>
  <c r="BE176" i="3"/>
  <c r="BI175" i="3"/>
  <c r="BH175" i="3"/>
  <c r="BG175" i="3"/>
  <c r="BF175" i="3"/>
  <c r="T175" i="3"/>
  <c r="R175" i="3"/>
  <c r="P175" i="3"/>
  <c r="BK175" i="3"/>
  <c r="BK174" i="3"/>
  <c r="J174" i="3" s="1"/>
  <c r="J79" i="3" s="1"/>
  <c r="J175" i="3"/>
  <c r="BE175" i="3"/>
  <c r="BI173" i="3"/>
  <c r="BH173" i="3"/>
  <c r="BG173" i="3"/>
  <c r="BF173" i="3"/>
  <c r="T173" i="3"/>
  <c r="R173" i="3"/>
  <c r="P173" i="3"/>
  <c r="BK173" i="3"/>
  <c r="J173" i="3"/>
  <c r="BE173" i="3" s="1"/>
  <c r="BI172" i="3"/>
  <c r="BH172" i="3"/>
  <c r="BG172" i="3"/>
  <c r="BF172" i="3"/>
  <c r="T172" i="3"/>
  <c r="T171" i="3"/>
  <c r="R172" i="3"/>
  <c r="R171" i="3" s="1"/>
  <c r="P172" i="3"/>
  <c r="P171" i="3"/>
  <c r="BK172" i="3"/>
  <c r="J172" i="3"/>
  <c r="BE172" i="3" s="1"/>
  <c r="BI170" i="3"/>
  <c r="BH170" i="3"/>
  <c r="BG170" i="3"/>
  <c r="BF170" i="3"/>
  <c r="T170" i="3"/>
  <c r="T169" i="3"/>
  <c r="R170" i="3"/>
  <c r="R169" i="3" s="1"/>
  <c r="P170" i="3"/>
  <c r="P169" i="3"/>
  <c r="BK170" i="3"/>
  <c r="BK169" i="3" s="1"/>
  <c r="J169" i="3" s="1"/>
  <c r="J77" i="3" s="1"/>
  <c r="J170" i="3"/>
  <c r="BE170" i="3" s="1"/>
  <c r="BI168" i="3"/>
  <c r="BH168" i="3"/>
  <c r="BG168" i="3"/>
  <c r="BF168" i="3"/>
  <c r="T168" i="3"/>
  <c r="R168" i="3"/>
  <c r="R166" i="3" s="1"/>
  <c r="P168" i="3"/>
  <c r="BK168" i="3"/>
  <c r="J168" i="3"/>
  <c r="BE168" i="3"/>
  <c r="BI167" i="3"/>
  <c r="BH167" i="3"/>
  <c r="BG167" i="3"/>
  <c r="BF167" i="3"/>
  <c r="T167" i="3"/>
  <c r="T166" i="3" s="1"/>
  <c r="R167" i="3"/>
  <c r="P167" i="3"/>
  <c r="BK167" i="3"/>
  <c r="BK166" i="3"/>
  <c r="J166" i="3"/>
  <c r="J76" i="3" s="1"/>
  <c r="J167" i="3"/>
  <c r="BE167" i="3"/>
  <c r="BI165" i="3"/>
  <c r="BH165" i="3"/>
  <c r="BG165" i="3"/>
  <c r="BF165" i="3"/>
  <c r="T165" i="3"/>
  <c r="R165" i="3"/>
  <c r="P165" i="3"/>
  <c r="BK165" i="3"/>
  <c r="J165" i="3"/>
  <c r="BE165" i="3" s="1"/>
  <c r="BI164" i="3"/>
  <c r="BH164" i="3"/>
  <c r="BG164" i="3"/>
  <c r="BF164" i="3"/>
  <c r="T164" i="3"/>
  <c r="R164" i="3"/>
  <c r="P164" i="3"/>
  <c r="BK164" i="3"/>
  <c r="J164" i="3"/>
  <c r="BE164" i="3"/>
  <c r="BI163" i="3"/>
  <c r="BH163" i="3"/>
  <c r="BG163" i="3"/>
  <c r="BF163" i="3"/>
  <c r="T163" i="3"/>
  <c r="R163" i="3"/>
  <c r="P163" i="3"/>
  <c r="BK163" i="3"/>
  <c r="BK160" i="3" s="1"/>
  <c r="J160" i="3" s="1"/>
  <c r="J75" i="3" s="1"/>
  <c r="J163" i="3"/>
  <c r="BE163" i="3" s="1"/>
  <c r="BI162" i="3"/>
  <c r="BH162" i="3"/>
  <c r="BG162" i="3"/>
  <c r="BF162" i="3"/>
  <c r="T162" i="3"/>
  <c r="R162" i="3"/>
  <c r="P162" i="3"/>
  <c r="P160" i="3" s="1"/>
  <c r="BK162" i="3"/>
  <c r="J162" i="3"/>
  <c r="BE162" i="3"/>
  <c r="BI161" i="3"/>
  <c r="BH161" i="3"/>
  <c r="BG161" i="3"/>
  <c r="BF161" i="3"/>
  <c r="T161" i="3"/>
  <c r="T160" i="3" s="1"/>
  <c r="R161" i="3"/>
  <c r="P161" i="3"/>
  <c r="BK161" i="3"/>
  <c r="J161" i="3"/>
  <c r="BE161" i="3"/>
  <c r="BI158" i="3"/>
  <c r="BH158" i="3"/>
  <c r="BG158" i="3"/>
  <c r="BF158" i="3"/>
  <c r="T158" i="3"/>
  <c r="T157" i="3"/>
  <c r="R158" i="3"/>
  <c r="R157" i="3" s="1"/>
  <c r="P158" i="3"/>
  <c r="P157" i="3"/>
  <c r="BK158" i="3"/>
  <c r="BK157" i="3" s="1"/>
  <c r="J157" i="3" s="1"/>
  <c r="J73" i="3" s="1"/>
  <c r="J158" i="3"/>
  <c r="BE158" i="3"/>
  <c r="BI156" i="3"/>
  <c r="BH156" i="3"/>
  <c r="BG156" i="3"/>
  <c r="BF156" i="3"/>
  <c r="T156" i="3"/>
  <c r="R156" i="3"/>
  <c r="P156" i="3"/>
  <c r="BK156" i="3"/>
  <c r="J156" i="3"/>
  <c r="BE156" i="3"/>
  <c r="BI155" i="3"/>
  <c r="BH155" i="3"/>
  <c r="BG155" i="3"/>
  <c r="BF155" i="3"/>
  <c r="T155" i="3"/>
  <c r="T154" i="3" s="1"/>
  <c r="R155" i="3"/>
  <c r="R154" i="3"/>
  <c r="R150" i="3" s="1"/>
  <c r="P155" i="3"/>
  <c r="BK155" i="3"/>
  <c r="BK154" i="3"/>
  <c r="J154" i="3"/>
  <c r="J72" i="3" s="1"/>
  <c r="J155" i="3"/>
  <c r="BE155" i="3"/>
  <c r="BI153" i="3"/>
  <c r="BH153" i="3"/>
  <c r="BG153" i="3"/>
  <c r="BF153" i="3"/>
  <c r="T153" i="3"/>
  <c r="T151" i="3" s="1"/>
  <c r="T150" i="3" s="1"/>
  <c r="R153" i="3"/>
  <c r="P153" i="3"/>
  <c r="BK153" i="3"/>
  <c r="J153" i="3"/>
  <c r="BE153" i="3" s="1"/>
  <c r="BI152" i="3"/>
  <c r="BH152" i="3"/>
  <c r="BG152" i="3"/>
  <c r="BF152" i="3"/>
  <c r="T152" i="3"/>
  <c r="R152" i="3"/>
  <c r="R151" i="3"/>
  <c r="P152" i="3"/>
  <c r="P151" i="3" s="1"/>
  <c r="BK152" i="3"/>
  <c r="BK151" i="3" s="1"/>
  <c r="J152" i="3"/>
  <c r="BE152" i="3" s="1"/>
  <c r="BI149" i="3"/>
  <c r="BH149" i="3"/>
  <c r="BG149" i="3"/>
  <c r="BF149" i="3"/>
  <c r="T149" i="3"/>
  <c r="R149" i="3"/>
  <c r="P149" i="3"/>
  <c r="BK149" i="3"/>
  <c r="J149" i="3"/>
  <c r="BE149" i="3" s="1"/>
  <c r="BI148" i="3"/>
  <c r="BH148" i="3"/>
  <c r="BG148" i="3"/>
  <c r="BF148" i="3"/>
  <c r="T148" i="3"/>
  <c r="R148" i="3"/>
  <c r="P148" i="3"/>
  <c r="BK148" i="3"/>
  <c r="J148" i="3"/>
  <c r="BE148" i="3"/>
  <c r="BI147" i="3"/>
  <c r="BH147" i="3"/>
  <c r="BG147" i="3"/>
  <c r="BF147" i="3"/>
  <c r="T147" i="3"/>
  <c r="R147" i="3"/>
  <c r="P147" i="3"/>
  <c r="BK147" i="3"/>
  <c r="J147" i="3"/>
  <c r="BE147" i="3" s="1"/>
  <c r="BI146" i="3"/>
  <c r="BH146" i="3"/>
  <c r="BG146" i="3"/>
  <c r="BF146" i="3"/>
  <c r="T146" i="3"/>
  <c r="R146" i="3"/>
  <c r="R144" i="3" s="1"/>
  <c r="P146" i="3"/>
  <c r="BK146" i="3"/>
  <c r="J146" i="3"/>
  <c r="BE146" i="3"/>
  <c r="BI145" i="3"/>
  <c r="BH145" i="3"/>
  <c r="BG145" i="3"/>
  <c r="BF145" i="3"/>
  <c r="T145" i="3"/>
  <c r="R145" i="3"/>
  <c r="P145" i="3"/>
  <c r="BK145" i="3"/>
  <c r="BK144" i="3"/>
  <c r="J144" i="3" s="1"/>
  <c r="J69" i="3" s="1"/>
  <c r="J145" i="3"/>
  <c r="BE145" i="3"/>
  <c r="BI143" i="3"/>
  <c r="BH143" i="3"/>
  <c r="BG143" i="3"/>
  <c r="BF143" i="3"/>
  <c r="T143" i="3"/>
  <c r="R143" i="3"/>
  <c r="P143" i="3"/>
  <c r="BK143" i="3"/>
  <c r="J143" i="3"/>
  <c r="BE143" i="3" s="1"/>
  <c r="BI142" i="3"/>
  <c r="BH142" i="3"/>
  <c r="BG142" i="3"/>
  <c r="BF142" i="3"/>
  <c r="T142" i="3"/>
  <c r="R142" i="3"/>
  <c r="P142" i="3"/>
  <c r="P139" i="3" s="1"/>
  <c r="BK142" i="3"/>
  <c r="J142" i="3"/>
  <c r="BE142" i="3"/>
  <c r="BI141" i="3"/>
  <c r="BH141" i="3"/>
  <c r="BG141" i="3"/>
  <c r="BF141" i="3"/>
  <c r="T141" i="3"/>
  <c r="T139" i="3" s="1"/>
  <c r="R141" i="3"/>
  <c r="P141" i="3"/>
  <c r="BK141" i="3"/>
  <c r="J141" i="3"/>
  <c r="BE141" i="3" s="1"/>
  <c r="BI140" i="3"/>
  <c r="BH140" i="3"/>
  <c r="BG140" i="3"/>
  <c r="BF140" i="3"/>
  <c r="T140" i="3"/>
  <c r="R140" i="3"/>
  <c r="R139" i="3" s="1"/>
  <c r="P140" i="3"/>
  <c r="BK140" i="3"/>
  <c r="J140" i="3"/>
  <c r="BE140" i="3"/>
  <c r="BI138" i="3"/>
  <c r="BH138" i="3"/>
  <c r="BG138" i="3"/>
  <c r="BF138" i="3"/>
  <c r="T138" i="3"/>
  <c r="R138" i="3"/>
  <c r="P138" i="3"/>
  <c r="BK138" i="3"/>
  <c r="J138" i="3"/>
  <c r="BE138" i="3"/>
  <c r="BI137" i="3"/>
  <c r="BH137" i="3"/>
  <c r="BG137" i="3"/>
  <c r="BF137" i="3"/>
  <c r="T137" i="3"/>
  <c r="R137" i="3"/>
  <c r="P137" i="3"/>
  <c r="BK137" i="3"/>
  <c r="J137" i="3"/>
  <c r="BE137" i="3" s="1"/>
  <c r="BI136" i="3"/>
  <c r="BH136" i="3"/>
  <c r="BG136" i="3"/>
  <c r="BF136" i="3"/>
  <c r="T136" i="3"/>
  <c r="R136" i="3"/>
  <c r="P136" i="3"/>
  <c r="BK136" i="3"/>
  <c r="J136" i="3"/>
  <c r="BE136" i="3"/>
  <c r="BI135" i="3"/>
  <c r="BH135" i="3"/>
  <c r="BG135" i="3"/>
  <c r="BF135" i="3"/>
  <c r="T135" i="3"/>
  <c r="R135" i="3"/>
  <c r="P135" i="3"/>
  <c r="BK135" i="3"/>
  <c r="J135" i="3"/>
  <c r="BE135" i="3" s="1"/>
  <c r="BI134" i="3"/>
  <c r="BH134" i="3"/>
  <c r="BG134" i="3"/>
  <c r="BF134" i="3"/>
  <c r="T134" i="3"/>
  <c r="T133" i="3"/>
  <c r="R134" i="3"/>
  <c r="R133" i="3" s="1"/>
  <c r="R132" i="3"/>
  <c r="P134" i="3"/>
  <c r="P133" i="3" s="1"/>
  <c r="P132" i="3" s="1"/>
  <c r="BK134" i="3"/>
  <c r="BK133" i="3"/>
  <c r="J134" i="3"/>
  <c r="BE134" i="3" s="1"/>
  <c r="BI131" i="3"/>
  <c r="BH131" i="3"/>
  <c r="BG131" i="3"/>
  <c r="BF131" i="3"/>
  <c r="T131" i="3"/>
  <c r="R131" i="3"/>
  <c r="P131" i="3"/>
  <c r="BK131" i="3"/>
  <c r="J131" i="3"/>
  <c r="BE131" i="3" s="1"/>
  <c r="BI130" i="3"/>
  <c r="BH130" i="3"/>
  <c r="BG130" i="3"/>
  <c r="BF130" i="3"/>
  <c r="T130" i="3"/>
  <c r="T129" i="3"/>
  <c r="R130" i="3"/>
  <c r="R129" i="3" s="1"/>
  <c r="P130" i="3"/>
  <c r="P129" i="3"/>
  <c r="BK130" i="3"/>
  <c r="BK129" i="3" s="1"/>
  <c r="J129" i="3" s="1"/>
  <c r="J65" i="3" s="1"/>
  <c r="J130" i="3"/>
  <c r="BE130" i="3"/>
  <c r="BI128" i="3"/>
  <c r="BH128" i="3"/>
  <c r="BG128" i="3"/>
  <c r="BF128" i="3"/>
  <c r="T128" i="3"/>
  <c r="R128" i="3"/>
  <c r="P128" i="3"/>
  <c r="BK128" i="3"/>
  <c r="J128" i="3"/>
  <c r="BE128" i="3"/>
  <c r="BI127" i="3"/>
  <c r="BH127" i="3"/>
  <c r="BG127" i="3"/>
  <c r="BF127" i="3"/>
  <c r="T127" i="3"/>
  <c r="R127" i="3"/>
  <c r="P127" i="3"/>
  <c r="BK127" i="3"/>
  <c r="J127" i="3"/>
  <c r="BE127" i="3" s="1"/>
  <c r="BI126" i="3"/>
  <c r="BH126" i="3"/>
  <c r="BG126" i="3"/>
  <c r="BF126" i="3"/>
  <c r="T126" i="3"/>
  <c r="T125" i="3"/>
  <c r="T124" i="3"/>
  <c r="R126" i="3"/>
  <c r="P126" i="3"/>
  <c r="P125" i="3" s="1"/>
  <c r="P124" i="3" s="1"/>
  <c r="BK126" i="3"/>
  <c r="BK125" i="3" s="1"/>
  <c r="J126" i="3"/>
  <c r="BE126" i="3" s="1"/>
  <c r="BI123" i="3"/>
  <c r="BH123" i="3"/>
  <c r="BG123" i="3"/>
  <c r="BF123" i="3"/>
  <c r="T123" i="3"/>
  <c r="R123" i="3"/>
  <c r="P123" i="3"/>
  <c r="BK123" i="3"/>
  <c r="J123" i="3"/>
  <c r="BE123" i="3" s="1"/>
  <c r="BI122" i="3"/>
  <c r="BH122" i="3"/>
  <c r="BG122" i="3"/>
  <c r="BF122" i="3"/>
  <c r="T122" i="3"/>
  <c r="T121" i="3"/>
  <c r="R122" i="3"/>
  <c r="R121" i="3" s="1"/>
  <c r="P122" i="3"/>
  <c r="P121" i="3"/>
  <c r="BK122" i="3"/>
  <c r="J122" i="3"/>
  <c r="BE122" i="3" s="1"/>
  <c r="BI120" i="3"/>
  <c r="BH120" i="3"/>
  <c r="BG120" i="3"/>
  <c r="BF120" i="3"/>
  <c r="T120" i="3"/>
  <c r="R120" i="3"/>
  <c r="P120" i="3"/>
  <c r="BK120" i="3"/>
  <c r="J120" i="3"/>
  <c r="BE120" i="3"/>
  <c r="BI119" i="3"/>
  <c r="BH119" i="3"/>
  <c r="BG119" i="3"/>
  <c r="BF119" i="3"/>
  <c r="T119" i="3"/>
  <c r="R119" i="3"/>
  <c r="P119" i="3"/>
  <c r="BK119" i="3"/>
  <c r="J119" i="3"/>
  <c r="BE119" i="3" s="1"/>
  <c r="BI118" i="3"/>
  <c r="BH118" i="3"/>
  <c r="F36" i="3" s="1"/>
  <c r="BC56" i="1" s="1"/>
  <c r="BG118" i="3"/>
  <c r="BF118" i="3"/>
  <c r="T118" i="3"/>
  <c r="R118" i="3"/>
  <c r="R117" i="3" s="1"/>
  <c r="P118" i="3"/>
  <c r="BK118" i="3"/>
  <c r="J118" i="3"/>
  <c r="BE118" i="3"/>
  <c r="J33" i="3" s="1"/>
  <c r="AV56" i="1" s="1"/>
  <c r="J112" i="3"/>
  <c r="J111" i="3"/>
  <c r="F111" i="3"/>
  <c r="F109" i="3"/>
  <c r="E107" i="3"/>
  <c r="J55" i="3"/>
  <c r="J54" i="3"/>
  <c r="F54" i="3"/>
  <c r="F52" i="3"/>
  <c r="E50" i="3"/>
  <c r="J18" i="3"/>
  <c r="E18" i="3"/>
  <c r="F55" i="3" s="1"/>
  <c r="F112" i="3"/>
  <c r="J17" i="3"/>
  <c r="J12" i="3"/>
  <c r="E7" i="3"/>
  <c r="E105" i="3"/>
  <c r="E48" i="3"/>
  <c r="J37" i="2"/>
  <c r="J36" i="2"/>
  <c r="AY55" i="1"/>
  <c r="J35" i="2"/>
  <c r="AX55" i="1" s="1"/>
  <c r="BI789" i="2"/>
  <c r="BH789" i="2"/>
  <c r="BG789" i="2"/>
  <c r="BF789" i="2"/>
  <c r="T789" i="2"/>
  <c r="R789" i="2"/>
  <c r="P789" i="2"/>
  <c r="BK789" i="2"/>
  <c r="J789" i="2"/>
  <c r="BE789" i="2"/>
  <c r="BI788" i="2"/>
  <c r="BH788" i="2"/>
  <c r="BG788" i="2"/>
  <c r="BF788" i="2"/>
  <c r="T788" i="2"/>
  <c r="T786" i="2" s="1"/>
  <c r="R788" i="2"/>
  <c r="P788" i="2"/>
  <c r="BK788" i="2"/>
  <c r="J788" i="2"/>
  <c r="BE788" i="2" s="1"/>
  <c r="BI787" i="2"/>
  <c r="BH787" i="2"/>
  <c r="BG787" i="2"/>
  <c r="BF787" i="2"/>
  <c r="T787" i="2"/>
  <c r="R787" i="2"/>
  <c r="R786" i="2" s="1"/>
  <c r="P787" i="2"/>
  <c r="P786" i="2"/>
  <c r="BK787" i="2"/>
  <c r="J787" i="2"/>
  <c r="BE787" i="2"/>
  <c r="BI785" i="2"/>
  <c r="BH785" i="2"/>
  <c r="BG785" i="2"/>
  <c r="BF785" i="2"/>
  <c r="T785" i="2"/>
  <c r="R785" i="2"/>
  <c r="P785" i="2"/>
  <c r="BK785" i="2"/>
  <c r="J785" i="2"/>
  <c r="BE785" i="2"/>
  <c r="BI768" i="2"/>
  <c r="BH768" i="2"/>
  <c r="BG768" i="2"/>
  <c r="BF768" i="2"/>
  <c r="T768" i="2"/>
  <c r="T767" i="2" s="1"/>
  <c r="R768" i="2"/>
  <c r="R767" i="2"/>
  <c r="P768" i="2"/>
  <c r="BK768" i="2"/>
  <c r="BK767" i="2"/>
  <c r="J767" i="2"/>
  <c r="J79" i="2" s="1"/>
  <c r="J768" i="2"/>
  <c r="BE768" i="2"/>
  <c r="BI766" i="2"/>
  <c r="BH766" i="2"/>
  <c r="BG766" i="2"/>
  <c r="BF766" i="2"/>
  <c r="T766" i="2"/>
  <c r="R766" i="2"/>
  <c r="P766" i="2"/>
  <c r="BK766" i="2"/>
  <c r="J766" i="2"/>
  <c r="BE766" i="2" s="1"/>
  <c r="BI765" i="2"/>
  <c r="BH765" i="2"/>
  <c r="BG765" i="2"/>
  <c r="BF765" i="2"/>
  <c r="T765" i="2"/>
  <c r="R765" i="2"/>
  <c r="P765" i="2"/>
  <c r="BK765" i="2"/>
  <c r="J765" i="2"/>
  <c r="BE765" i="2"/>
  <c r="BI764" i="2"/>
  <c r="BH764" i="2"/>
  <c r="BG764" i="2"/>
  <c r="BF764" i="2"/>
  <c r="T764" i="2"/>
  <c r="R764" i="2"/>
  <c r="P764" i="2"/>
  <c r="BK764" i="2"/>
  <c r="J764" i="2"/>
  <c r="BE764" i="2" s="1"/>
  <c r="BI747" i="2"/>
  <c r="BH747" i="2"/>
  <c r="BG747" i="2"/>
  <c r="BF747" i="2"/>
  <c r="T747" i="2"/>
  <c r="R747" i="2"/>
  <c r="P747" i="2"/>
  <c r="BK747" i="2"/>
  <c r="J747" i="2"/>
  <c r="BE747" i="2"/>
  <c r="BI746" i="2"/>
  <c r="BH746" i="2"/>
  <c r="BG746" i="2"/>
  <c r="BF746" i="2"/>
  <c r="T746" i="2"/>
  <c r="R746" i="2"/>
  <c r="P746" i="2"/>
  <c r="BK746" i="2"/>
  <c r="J746" i="2"/>
  <c r="BE746" i="2" s="1"/>
  <c r="BI739" i="2"/>
  <c r="BH739" i="2"/>
  <c r="BG739" i="2"/>
  <c r="BF739" i="2"/>
  <c r="T739" i="2"/>
  <c r="T738" i="2"/>
  <c r="R739" i="2"/>
  <c r="P739" i="2"/>
  <c r="P738" i="2"/>
  <c r="BK739" i="2"/>
  <c r="BK738" i="2" s="1"/>
  <c r="J738" i="2" s="1"/>
  <c r="J78" i="2" s="1"/>
  <c r="J739" i="2"/>
  <c r="BE739" i="2"/>
  <c r="BI737" i="2"/>
  <c r="BH737" i="2"/>
  <c r="BG737" i="2"/>
  <c r="BF737" i="2"/>
  <c r="T737" i="2"/>
  <c r="R737" i="2"/>
  <c r="P737" i="2"/>
  <c r="BK737" i="2"/>
  <c r="J737" i="2"/>
  <c r="BE737" i="2"/>
  <c r="BI732" i="2"/>
  <c r="BH732" i="2"/>
  <c r="BG732" i="2"/>
  <c r="BF732" i="2"/>
  <c r="T732" i="2"/>
  <c r="R732" i="2"/>
  <c r="P732" i="2"/>
  <c r="BK732" i="2"/>
  <c r="J732" i="2"/>
  <c r="BE732" i="2" s="1"/>
  <c r="BI727" i="2"/>
  <c r="BH727" i="2"/>
  <c r="BG727" i="2"/>
  <c r="BF727" i="2"/>
  <c r="T727" i="2"/>
  <c r="R727" i="2"/>
  <c r="P727" i="2"/>
  <c r="BK727" i="2"/>
  <c r="J727" i="2"/>
  <c r="BE727" i="2"/>
  <c r="BI725" i="2"/>
  <c r="BH725" i="2"/>
  <c r="BG725" i="2"/>
  <c r="BF725" i="2"/>
  <c r="T725" i="2"/>
  <c r="R725" i="2"/>
  <c r="P725" i="2"/>
  <c r="BK725" i="2"/>
  <c r="J725" i="2"/>
  <c r="BE725" i="2" s="1"/>
  <c r="BI717" i="2"/>
  <c r="BH717" i="2"/>
  <c r="BG717" i="2"/>
  <c r="BF717" i="2"/>
  <c r="T717" i="2"/>
  <c r="R717" i="2"/>
  <c r="P717" i="2"/>
  <c r="BK717" i="2"/>
  <c r="J717" i="2"/>
  <c r="BE717" i="2"/>
  <c r="BI712" i="2"/>
  <c r="BH712" i="2"/>
  <c r="BG712" i="2"/>
  <c r="BF712" i="2"/>
  <c r="T712" i="2"/>
  <c r="R712" i="2"/>
  <c r="P712" i="2"/>
  <c r="BK712" i="2"/>
  <c r="J712" i="2"/>
  <c r="BE712" i="2" s="1"/>
  <c r="BI707" i="2"/>
  <c r="BH707" i="2"/>
  <c r="BG707" i="2"/>
  <c r="BF707" i="2"/>
  <c r="T707" i="2"/>
  <c r="R707" i="2"/>
  <c r="P707" i="2"/>
  <c r="P696" i="2" s="1"/>
  <c r="BK707" i="2"/>
  <c r="J707" i="2"/>
  <c r="BE707" i="2"/>
  <c r="BI702" i="2"/>
  <c r="BH702" i="2"/>
  <c r="BG702" i="2"/>
  <c r="BF702" i="2"/>
  <c r="T702" i="2"/>
  <c r="T696" i="2" s="1"/>
  <c r="R702" i="2"/>
  <c r="P702" i="2"/>
  <c r="BK702" i="2"/>
  <c r="J702" i="2"/>
  <c r="BE702" i="2" s="1"/>
  <c r="BI697" i="2"/>
  <c r="BH697" i="2"/>
  <c r="BG697" i="2"/>
  <c r="BF697" i="2"/>
  <c r="T697" i="2"/>
  <c r="R697" i="2"/>
  <c r="R696" i="2"/>
  <c r="P697" i="2"/>
  <c r="BK697" i="2"/>
  <c r="BK696" i="2"/>
  <c r="J696" i="2" s="1"/>
  <c r="J77" i="2" s="1"/>
  <c r="J697" i="2"/>
  <c r="BE697" i="2"/>
  <c r="BI695" i="2"/>
  <c r="BH695" i="2"/>
  <c r="BG695" i="2"/>
  <c r="BF695" i="2"/>
  <c r="T695" i="2"/>
  <c r="R695" i="2"/>
  <c r="P695" i="2"/>
  <c r="BK695" i="2"/>
  <c r="J695" i="2"/>
  <c r="BE695" i="2"/>
  <c r="BI686" i="2"/>
  <c r="BH686" i="2"/>
  <c r="BG686" i="2"/>
  <c r="BF686" i="2"/>
  <c r="T686" i="2"/>
  <c r="R686" i="2"/>
  <c r="P686" i="2"/>
  <c r="BK686" i="2"/>
  <c r="J686" i="2"/>
  <c r="BE686" i="2" s="1"/>
  <c r="BI674" i="2"/>
  <c r="BH674" i="2"/>
  <c r="BG674" i="2"/>
  <c r="BF674" i="2"/>
  <c r="T674" i="2"/>
  <c r="R674" i="2"/>
  <c r="P674" i="2"/>
  <c r="BK674" i="2"/>
  <c r="J674" i="2"/>
  <c r="BE674" i="2"/>
  <c r="BI669" i="2"/>
  <c r="BH669" i="2"/>
  <c r="BG669" i="2"/>
  <c r="BF669" i="2"/>
  <c r="T669" i="2"/>
  <c r="R669" i="2"/>
  <c r="P669" i="2"/>
  <c r="BK669" i="2"/>
  <c r="J669" i="2"/>
  <c r="BE669" i="2" s="1"/>
  <c r="BI660" i="2"/>
  <c r="BH660" i="2"/>
  <c r="BG660" i="2"/>
  <c r="BF660" i="2"/>
  <c r="T660" i="2"/>
  <c r="R660" i="2"/>
  <c r="P660" i="2"/>
  <c r="BK660" i="2"/>
  <c r="J660" i="2"/>
  <c r="BE660" i="2"/>
  <c r="BI651" i="2"/>
  <c r="BH651" i="2"/>
  <c r="BG651" i="2"/>
  <c r="BF651" i="2"/>
  <c r="T651" i="2"/>
  <c r="R651" i="2"/>
  <c r="P651" i="2"/>
  <c r="BK651" i="2"/>
  <c r="J651" i="2"/>
  <c r="BE651" i="2" s="1"/>
  <c r="BI644" i="2"/>
  <c r="BH644" i="2"/>
  <c r="BG644" i="2"/>
  <c r="BF644" i="2"/>
  <c r="T644" i="2"/>
  <c r="R644" i="2"/>
  <c r="P644" i="2"/>
  <c r="P627" i="2" s="1"/>
  <c r="BK644" i="2"/>
  <c r="J644" i="2"/>
  <c r="BE644" i="2"/>
  <c r="BI637" i="2"/>
  <c r="BH637" i="2"/>
  <c r="BG637" i="2"/>
  <c r="BF637" i="2"/>
  <c r="T637" i="2"/>
  <c r="T627" i="2" s="1"/>
  <c r="R637" i="2"/>
  <c r="P637" i="2"/>
  <c r="BK637" i="2"/>
  <c r="J637" i="2"/>
  <c r="BE637" i="2" s="1"/>
  <c r="BI628" i="2"/>
  <c r="BH628" i="2"/>
  <c r="BG628" i="2"/>
  <c r="BF628" i="2"/>
  <c r="T628" i="2"/>
  <c r="R628" i="2"/>
  <c r="R627" i="2" s="1"/>
  <c r="P628" i="2"/>
  <c r="BK628" i="2"/>
  <c r="BK627" i="2"/>
  <c r="J627" i="2" s="1"/>
  <c r="J76" i="2" s="1"/>
  <c r="J628" i="2"/>
  <c r="BE628" i="2"/>
  <c r="BI620" i="2"/>
  <c r="BH620" i="2"/>
  <c r="BG620" i="2"/>
  <c r="BF620" i="2"/>
  <c r="T620" i="2"/>
  <c r="R620" i="2"/>
  <c r="P620" i="2"/>
  <c r="BK620" i="2"/>
  <c r="J620" i="2"/>
  <c r="BE620" i="2"/>
  <c r="BI619" i="2"/>
  <c r="BH619" i="2"/>
  <c r="BG619" i="2"/>
  <c r="BF619" i="2"/>
  <c r="T619" i="2"/>
  <c r="R619" i="2"/>
  <c r="P619" i="2"/>
  <c r="BK619" i="2"/>
  <c r="J619" i="2"/>
  <c r="BE619" i="2"/>
  <c r="BI618" i="2"/>
  <c r="BH618" i="2"/>
  <c r="BG618" i="2"/>
  <c r="BF618" i="2"/>
  <c r="T618" i="2"/>
  <c r="R618" i="2"/>
  <c r="P618" i="2"/>
  <c r="BK618" i="2"/>
  <c r="J618" i="2"/>
  <c r="BE618" i="2"/>
  <c r="BI617" i="2"/>
  <c r="BH617" i="2"/>
  <c r="BG617" i="2"/>
  <c r="BF617" i="2"/>
  <c r="T617" i="2"/>
  <c r="R617" i="2"/>
  <c r="P617" i="2"/>
  <c r="BK617" i="2"/>
  <c r="J617" i="2"/>
  <c r="BE617" i="2"/>
  <c r="BI616" i="2"/>
  <c r="BH616" i="2"/>
  <c r="BG616" i="2"/>
  <c r="BF616" i="2"/>
  <c r="T616" i="2"/>
  <c r="R616" i="2"/>
  <c r="P616" i="2"/>
  <c r="P599" i="2" s="1"/>
  <c r="BK616" i="2"/>
  <c r="J616" i="2"/>
  <c r="BE616" i="2"/>
  <c r="BI615" i="2"/>
  <c r="BH615" i="2"/>
  <c r="BG615" i="2"/>
  <c r="BF615" i="2"/>
  <c r="T615" i="2"/>
  <c r="T599" i="2" s="1"/>
  <c r="R615" i="2"/>
  <c r="P615" i="2"/>
  <c r="BK615" i="2"/>
  <c r="J615" i="2"/>
  <c r="BE615" i="2"/>
  <c r="BI600" i="2"/>
  <c r="BH600" i="2"/>
  <c r="BG600" i="2"/>
  <c r="BF600" i="2"/>
  <c r="T600" i="2"/>
  <c r="R600" i="2"/>
  <c r="R599" i="2" s="1"/>
  <c r="P600" i="2"/>
  <c r="BK600" i="2"/>
  <c r="BK599" i="2" s="1"/>
  <c r="J599" i="2" s="1"/>
  <c r="J75" i="2" s="1"/>
  <c r="J600" i="2"/>
  <c r="BE600" i="2"/>
  <c r="BI598" i="2"/>
  <c r="BH598" i="2"/>
  <c r="BG598" i="2"/>
  <c r="BF598" i="2"/>
  <c r="T598" i="2"/>
  <c r="R598" i="2"/>
  <c r="P598" i="2"/>
  <c r="BK598" i="2"/>
  <c r="J598" i="2"/>
  <c r="BE598" i="2"/>
  <c r="BI591" i="2"/>
  <c r="BH591" i="2"/>
  <c r="BG591" i="2"/>
  <c r="BF591" i="2"/>
  <c r="T591" i="2"/>
  <c r="R591" i="2"/>
  <c r="P591" i="2"/>
  <c r="BK591" i="2"/>
  <c r="J591" i="2"/>
  <c r="BE591" i="2"/>
  <c r="BI590" i="2"/>
  <c r="BH590" i="2"/>
  <c r="BG590" i="2"/>
  <c r="BF590" i="2"/>
  <c r="T590" i="2"/>
  <c r="R590" i="2"/>
  <c r="P590" i="2"/>
  <c r="BK590" i="2"/>
  <c r="J590" i="2"/>
  <c r="BE590" i="2"/>
  <c r="BI585" i="2"/>
  <c r="BH585" i="2"/>
  <c r="BG585" i="2"/>
  <c r="BF585" i="2"/>
  <c r="T585" i="2"/>
  <c r="R585" i="2"/>
  <c r="P585" i="2"/>
  <c r="BK585" i="2"/>
  <c r="J585" i="2"/>
  <c r="BE585" i="2"/>
  <c r="BI584" i="2"/>
  <c r="BH584" i="2"/>
  <c r="BG584" i="2"/>
  <c r="BF584" i="2"/>
  <c r="T584" i="2"/>
  <c r="R584" i="2"/>
  <c r="P584" i="2"/>
  <c r="BK584" i="2"/>
  <c r="J584" i="2"/>
  <c r="BE584" i="2"/>
  <c r="BI573" i="2"/>
  <c r="BH573" i="2"/>
  <c r="BG573" i="2"/>
  <c r="BF573" i="2"/>
  <c r="T573" i="2"/>
  <c r="R573" i="2"/>
  <c r="P573" i="2"/>
  <c r="BK573" i="2"/>
  <c r="J573" i="2"/>
  <c r="BE573" i="2"/>
  <c r="BI566" i="2"/>
  <c r="BH566" i="2"/>
  <c r="BG566" i="2"/>
  <c r="BF566" i="2"/>
  <c r="T566" i="2"/>
  <c r="R566" i="2"/>
  <c r="P566" i="2"/>
  <c r="P558" i="2" s="1"/>
  <c r="BK566" i="2"/>
  <c r="J566" i="2"/>
  <c r="BE566" i="2"/>
  <c r="BI564" i="2"/>
  <c r="BH564" i="2"/>
  <c r="BG564" i="2"/>
  <c r="BF564" i="2"/>
  <c r="T564" i="2"/>
  <c r="T558" i="2" s="1"/>
  <c r="R564" i="2"/>
  <c r="R558" i="2" s="1"/>
  <c r="P564" i="2"/>
  <c r="BK564" i="2"/>
  <c r="J564" i="2"/>
  <c r="BE564" i="2"/>
  <c r="BI559" i="2"/>
  <c r="BH559" i="2"/>
  <c r="BG559" i="2"/>
  <c r="BF559" i="2"/>
  <c r="T559" i="2"/>
  <c r="R559" i="2"/>
  <c r="P559" i="2"/>
  <c r="BK559" i="2"/>
  <c r="BK558" i="2" s="1"/>
  <c r="J558" i="2" s="1"/>
  <c r="J74" i="2" s="1"/>
  <c r="J559" i="2"/>
  <c r="BE559" i="2"/>
  <c r="BI557" i="2"/>
  <c r="BH557" i="2"/>
  <c r="BG557" i="2"/>
  <c r="BF557" i="2"/>
  <c r="T557" i="2"/>
  <c r="R557" i="2"/>
  <c r="P557" i="2"/>
  <c r="BK557" i="2"/>
  <c r="J557" i="2"/>
  <c r="BE557" i="2"/>
  <c r="BI555" i="2"/>
  <c r="BH555" i="2"/>
  <c r="BG555" i="2"/>
  <c r="BF555" i="2"/>
  <c r="T555" i="2"/>
  <c r="R555" i="2"/>
  <c r="P555" i="2"/>
  <c r="BK555" i="2"/>
  <c r="J555" i="2"/>
  <c r="BE555" i="2" s="1"/>
  <c r="BI550" i="2"/>
  <c r="BH550" i="2"/>
  <c r="BG550" i="2"/>
  <c r="BF550" i="2"/>
  <c r="T550" i="2"/>
  <c r="R550" i="2"/>
  <c r="P550" i="2"/>
  <c r="BK550" i="2"/>
  <c r="J550" i="2"/>
  <c r="BE550" i="2"/>
  <c r="BI548" i="2"/>
  <c r="BH548" i="2"/>
  <c r="BG548" i="2"/>
  <c r="BF548" i="2"/>
  <c r="T548" i="2"/>
  <c r="R548" i="2"/>
  <c r="P548" i="2"/>
  <c r="BK548" i="2"/>
  <c r="J548" i="2"/>
  <c r="BE548" i="2" s="1"/>
  <c r="BI543" i="2"/>
  <c r="BH543" i="2"/>
  <c r="BG543" i="2"/>
  <c r="BF543" i="2"/>
  <c r="T543" i="2"/>
  <c r="R543" i="2"/>
  <c r="P543" i="2"/>
  <c r="BK543" i="2"/>
  <c r="J543" i="2"/>
  <c r="BE543" i="2"/>
  <c r="BI542" i="2"/>
  <c r="BH542" i="2"/>
  <c r="BG542" i="2"/>
  <c r="BF542" i="2"/>
  <c r="T542" i="2"/>
  <c r="R542" i="2"/>
  <c r="P542" i="2"/>
  <c r="BK542" i="2"/>
  <c r="J542" i="2"/>
  <c r="BE542" i="2" s="1"/>
  <c r="BI537" i="2"/>
  <c r="BH537" i="2"/>
  <c r="BG537" i="2"/>
  <c r="BF537" i="2"/>
  <c r="T537" i="2"/>
  <c r="R537" i="2"/>
  <c r="P537" i="2"/>
  <c r="P526" i="2" s="1"/>
  <c r="BK537" i="2"/>
  <c r="J537" i="2"/>
  <c r="BE537" i="2"/>
  <c r="BI532" i="2"/>
  <c r="BH532" i="2"/>
  <c r="BG532" i="2"/>
  <c r="BF532" i="2"/>
  <c r="T532" i="2"/>
  <c r="T526" i="2" s="1"/>
  <c r="R532" i="2"/>
  <c r="P532" i="2"/>
  <c r="BK532" i="2"/>
  <c r="J532" i="2"/>
  <c r="BE532" i="2" s="1"/>
  <c r="BI527" i="2"/>
  <c r="BH527" i="2"/>
  <c r="BG527" i="2"/>
  <c r="BF527" i="2"/>
  <c r="T527" i="2"/>
  <c r="R527" i="2"/>
  <c r="R526" i="2"/>
  <c r="P527" i="2"/>
  <c r="BK527" i="2"/>
  <c r="BK526" i="2"/>
  <c r="J526" i="2" s="1"/>
  <c r="J73" i="2" s="1"/>
  <c r="J527" i="2"/>
  <c r="BE527" i="2"/>
  <c r="BI525" i="2"/>
  <c r="BH525" i="2"/>
  <c r="BG525" i="2"/>
  <c r="BF525" i="2"/>
  <c r="T525" i="2"/>
  <c r="R525" i="2"/>
  <c r="P525" i="2"/>
  <c r="BK525" i="2"/>
  <c r="J525" i="2"/>
  <c r="BE525" i="2"/>
  <c r="BI520" i="2"/>
  <c r="BH520" i="2"/>
  <c r="BG520" i="2"/>
  <c r="BF520" i="2"/>
  <c r="T520" i="2"/>
  <c r="R520" i="2"/>
  <c r="P520" i="2"/>
  <c r="BK520" i="2"/>
  <c r="J520" i="2"/>
  <c r="BE520" i="2" s="1"/>
  <c r="BI519" i="2"/>
  <c r="BH519" i="2"/>
  <c r="BG519" i="2"/>
  <c r="BF519" i="2"/>
  <c r="T519" i="2"/>
  <c r="R519" i="2"/>
  <c r="P519" i="2"/>
  <c r="BK519" i="2"/>
  <c r="J519" i="2"/>
  <c r="BE519" i="2"/>
  <c r="BI514" i="2"/>
  <c r="BH514" i="2"/>
  <c r="BG514" i="2"/>
  <c r="BF514" i="2"/>
  <c r="T514" i="2"/>
  <c r="R514" i="2"/>
  <c r="P514" i="2"/>
  <c r="BK514" i="2"/>
  <c r="J514" i="2"/>
  <c r="BE514" i="2" s="1"/>
  <c r="BI512" i="2"/>
  <c r="BH512" i="2"/>
  <c r="BG512" i="2"/>
  <c r="BF512" i="2"/>
  <c r="T512" i="2"/>
  <c r="R512" i="2"/>
  <c r="P512" i="2"/>
  <c r="BK512" i="2"/>
  <c r="J512" i="2"/>
  <c r="BE512" i="2"/>
  <c r="BI504" i="2"/>
  <c r="BH504" i="2"/>
  <c r="BG504" i="2"/>
  <c r="BF504" i="2"/>
  <c r="T504" i="2"/>
  <c r="R504" i="2"/>
  <c r="P504" i="2"/>
  <c r="BK504" i="2"/>
  <c r="J504" i="2"/>
  <c r="BE504" i="2" s="1"/>
  <c r="BI497" i="2"/>
  <c r="BH497" i="2"/>
  <c r="BG497" i="2"/>
  <c r="BF497" i="2"/>
  <c r="T497" i="2"/>
  <c r="R497" i="2"/>
  <c r="P497" i="2"/>
  <c r="P465" i="2" s="1"/>
  <c r="BK497" i="2"/>
  <c r="J497" i="2"/>
  <c r="BE497" i="2"/>
  <c r="BI481" i="2"/>
  <c r="BH481" i="2"/>
  <c r="BG481" i="2"/>
  <c r="BF481" i="2"/>
  <c r="T481" i="2"/>
  <c r="T465" i="2" s="1"/>
  <c r="R481" i="2"/>
  <c r="P481" i="2"/>
  <c r="BK481" i="2"/>
  <c r="J481" i="2"/>
  <c r="BE481" i="2" s="1"/>
  <c r="BI466" i="2"/>
  <c r="BH466" i="2"/>
  <c r="BG466" i="2"/>
  <c r="BF466" i="2"/>
  <c r="T466" i="2"/>
  <c r="R466" i="2"/>
  <c r="R465" i="2" s="1"/>
  <c r="P466" i="2"/>
  <c r="BK466" i="2"/>
  <c r="BK465" i="2"/>
  <c r="J465" i="2" s="1"/>
  <c r="J72" i="2" s="1"/>
  <c r="J466" i="2"/>
  <c r="BE466" i="2"/>
  <c r="BI464" i="2"/>
  <c r="BH464" i="2"/>
  <c r="BG464" i="2"/>
  <c r="BF464" i="2"/>
  <c r="T464" i="2"/>
  <c r="R464" i="2"/>
  <c r="P464" i="2"/>
  <c r="BK464" i="2"/>
  <c r="J464" i="2"/>
  <c r="BE464" i="2"/>
  <c r="BI462" i="2"/>
  <c r="BH462" i="2"/>
  <c r="BG462" i="2"/>
  <c r="BF462" i="2"/>
  <c r="T462" i="2"/>
  <c r="R462" i="2"/>
  <c r="P462" i="2"/>
  <c r="BK462" i="2"/>
  <c r="J462" i="2"/>
  <c r="BE462" i="2"/>
  <c r="BI461" i="2"/>
  <c r="BH461" i="2"/>
  <c r="BG461" i="2"/>
  <c r="BF461" i="2"/>
  <c r="T461" i="2"/>
  <c r="R461" i="2"/>
  <c r="P461" i="2"/>
  <c r="BK461" i="2"/>
  <c r="J461" i="2"/>
  <c r="BE461" i="2"/>
  <c r="BI459" i="2"/>
  <c r="BH459" i="2"/>
  <c r="BG459" i="2"/>
  <c r="BF459" i="2"/>
  <c r="T459" i="2"/>
  <c r="R459" i="2"/>
  <c r="P459" i="2"/>
  <c r="BK459" i="2"/>
  <c r="J459" i="2"/>
  <c r="BE459" i="2"/>
  <c r="BI454" i="2"/>
  <c r="BH454" i="2"/>
  <c r="BG454" i="2"/>
  <c r="BF454" i="2"/>
  <c r="T454" i="2"/>
  <c r="R454" i="2"/>
  <c r="P454" i="2"/>
  <c r="P442" i="2" s="1"/>
  <c r="BK454" i="2"/>
  <c r="J454" i="2"/>
  <c r="BE454" i="2"/>
  <c r="BI452" i="2"/>
  <c r="BH452" i="2"/>
  <c r="BG452" i="2"/>
  <c r="BF452" i="2"/>
  <c r="T452" i="2"/>
  <c r="T442" i="2" s="1"/>
  <c r="R452" i="2"/>
  <c r="P452" i="2"/>
  <c r="BK452" i="2"/>
  <c r="J452" i="2"/>
  <c r="BE452" i="2"/>
  <c r="BI443" i="2"/>
  <c r="BH443" i="2"/>
  <c r="BG443" i="2"/>
  <c r="BF443" i="2"/>
  <c r="T443" i="2"/>
  <c r="R443" i="2"/>
  <c r="R442" i="2" s="1"/>
  <c r="P443" i="2"/>
  <c r="BK443" i="2"/>
  <c r="BK442" i="2" s="1"/>
  <c r="J442" i="2" s="1"/>
  <c r="J71" i="2" s="1"/>
  <c r="J443" i="2"/>
  <c r="BE443" i="2"/>
  <c r="BI441" i="2"/>
  <c r="BH441" i="2"/>
  <c r="BG441" i="2"/>
  <c r="BF441" i="2"/>
  <c r="T441" i="2"/>
  <c r="R441" i="2"/>
  <c r="P441" i="2"/>
  <c r="BK441" i="2"/>
  <c r="J441" i="2"/>
  <c r="BE441" i="2"/>
  <c r="BI439" i="2"/>
  <c r="BH439" i="2"/>
  <c r="BG439" i="2"/>
  <c r="BF439" i="2"/>
  <c r="T439" i="2"/>
  <c r="R439" i="2"/>
  <c r="P439" i="2"/>
  <c r="BK439" i="2"/>
  <c r="J439" i="2"/>
  <c r="BE439" i="2"/>
  <c r="BI435" i="2"/>
  <c r="BH435" i="2"/>
  <c r="BG435" i="2"/>
  <c r="BF435" i="2"/>
  <c r="T435" i="2"/>
  <c r="R435" i="2"/>
  <c r="P435" i="2"/>
  <c r="BK435" i="2"/>
  <c r="J435" i="2"/>
  <c r="BE435" i="2"/>
  <c r="BI431" i="2"/>
  <c r="BH431" i="2"/>
  <c r="BG431" i="2"/>
  <c r="BF431" i="2"/>
  <c r="T431" i="2"/>
  <c r="R431" i="2"/>
  <c r="P431" i="2"/>
  <c r="BK431" i="2"/>
  <c r="J431" i="2"/>
  <c r="BE431" i="2"/>
  <c r="BI429" i="2"/>
  <c r="BH429" i="2"/>
  <c r="BG429" i="2"/>
  <c r="BF429" i="2"/>
  <c r="T429" i="2"/>
  <c r="R429" i="2"/>
  <c r="P429" i="2"/>
  <c r="BK429" i="2"/>
  <c r="BK420" i="2" s="1"/>
  <c r="J429" i="2"/>
  <c r="BE429" i="2"/>
  <c r="BI425" i="2"/>
  <c r="BH425" i="2"/>
  <c r="BG425" i="2"/>
  <c r="BF425" i="2"/>
  <c r="T425" i="2"/>
  <c r="T420" i="2" s="1"/>
  <c r="T419" i="2" s="1"/>
  <c r="R425" i="2"/>
  <c r="P425" i="2"/>
  <c r="BK425" i="2"/>
  <c r="J425" i="2"/>
  <c r="BE425" i="2"/>
  <c r="BI421" i="2"/>
  <c r="BH421" i="2"/>
  <c r="BG421" i="2"/>
  <c r="BF421" i="2"/>
  <c r="T421" i="2"/>
  <c r="R421" i="2"/>
  <c r="P421" i="2"/>
  <c r="P420" i="2" s="1"/>
  <c r="BK421" i="2"/>
  <c r="J421" i="2"/>
  <c r="BE421" i="2" s="1"/>
  <c r="BI418" i="2"/>
  <c r="BH418" i="2"/>
  <c r="BG418" i="2"/>
  <c r="BF418" i="2"/>
  <c r="T418" i="2"/>
  <c r="T417" i="2"/>
  <c r="R418" i="2"/>
  <c r="R417" i="2"/>
  <c r="P418" i="2"/>
  <c r="P417" i="2"/>
  <c r="BK418" i="2"/>
  <c r="BK417" i="2"/>
  <c r="J417" i="2"/>
  <c r="J68" i="2" s="1"/>
  <c r="J418" i="2"/>
  <c r="BE418" i="2" s="1"/>
  <c r="BI416" i="2"/>
  <c r="BH416" i="2"/>
  <c r="BG416" i="2"/>
  <c r="BF416" i="2"/>
  <c r="T416" i="2"/>
  <c r="R416" i="2"/>
  <c r="P416" i="2"/>
  <c r="BK416" i="2"/>
  <c r="J416" i="2"/>
  <c r="BE416" i="2" s="1"/>
  <c r="BI415" i="2"/>
  <c r="BH415" i="2"/>
  <c r="BG415" i="2"/>
  <c r="BF415" i="2"/>
  <c r="T415" i="2"/>
  <c r="R415" i="2"/>
  <c r="P415" i="2"/>
  <c r="P407" i="2" s="1"/>
  <c r="BK415" i="2"/>
  <c r="J415" i="2"/>
  <c r="BE415" i="2"/>
  <c r="BI413" i="2"/>
  <c r="BH413" i="2"/>
  <c r="BG413" i="2"/>
  <c r="BF413" i="2"/>
  <c r="T413" i="2"/>
  <c r="T407" i="2" s="1"/>
  <c r="R413" i="2"/>
  <c r="P413" i="2"/>
  <c r="BK413" i="2"/>
  <c r="J413" i="2"/>
  <c r="BE413" i="2" s="1"/>
  <c r="BI408" i="2"/>
  <c r="BH408" i="2"/>
  <c r="BG408" i="2"/>
  <c r="BF408" i="2"/>
  <c r="T408" i="2"/>
  <c r="R408" i="2"/>
  <c r="R407" i="2" s="1"/>
  <c r="P408" i="2"/>
  <c r="BK408" i="2"/>
  <c r="BK407" i="2"/>
  <c r="J407" i="2" s="1"/>
  <c r="J67" i="2" s="1"/>
  <c r="J408" i="2"/>
  <c r="BE408" i="2"/>
  <c r="BI398" i="2"/>
  <c r="BH398" i="2"/>
  <c r="BG398" i="2"/>
  <c r="BF398" i="2"/>
  <c r="T398" i="2"/>
  <c r="R398" i="2"/>
  <c r="P398" i="2"/>
  <c r="BK398" i="2"/>
  <c r="J398" i="2"/>
  <c r="BE398" i="2"/>
  <c r="BI397" i="2"/>
  <c r="BH397" i="2"/>
  <c r="BG397" i="2"/>
  <c r="BF397" i="2"/>
  <c r="T397" i="2"/>
  <c r="R397" i="2"/>
  <c r="P397" i="2"/>
  <c r="BK397" i="2"/>
  <c r="J397" i="2"/>
  <c r="BE397" i="2"/>
  <c r="BI388" i="2"/>
  <c r="BH388" i="2"/>
  <c r="BG388" i="2"/>
  <c r="BF388" i="2"/>
  <c r="T388" i="2"/>
  <c r="R388" i="2"/>
  <c r="P388" i="2"/>
  <c r="BK388" i="2"/>
  <c r="J388" i="2"/>
  <c r="BE388" i="2"/>
  <c r="BI379" i="2"/>
  <c r="BH379" i="2"/>
  <c r="BG379" i="2"/>
  <c r="BF379" i="2"/>
  <c r="T379" i="2"/>
  <c r="R379" i="2"/>
  <c r="P379" i="2"/>
  <c r="BK379" i="2"/>
  <c r="J379" i="2"/>
  <c r="BE379" i="2"/>
  <c r="BI375" i="2"/>
  <c r="BH375" i="2"/>
  <c r="BG375" i="2"/>
  <c r="BF375" i="2"/>
  <c r="T375" i="2"/>
  <c r="R375" i="2"/>
  <c r="P375" i="2"/>
  <c r="BK375" i="2"/>
  <c r="J375" i="2"/>
  <c r="BE375" i="2"/>
  <c r="BI374" i="2"/>
  <c r="BH374" i="2"/>
  <c r="BG374" i="2"/>
  <c r="BF374" i="2"/>
  <c r="T374" i="2"/>
  <c r="R374" i="2"/>
  <c r="P374" i="2"/>
  <c r="BK374" i="2"/>
  <c r="J374" i="2"/>
  <c r="BE374" i="2"/>
  <c r="BI367" i="2"/>
  <c r="BH367" i="2"/>
  <c r="BG367" i="2"/>
  <c r="BF367" i="2"/>
  <c r="T367" i="2"/>
  <c r="R367" i="2"/>
  <c r="P367" i="2"/>
  <c r="BK367" i="2"/>
  <c r="J367" i="2"/>
  <c r="BE367" i="2"/>
  <c r="BI358" i="2"/>
  <c r="BH358" i="2"/>
  <c r="BG358" i="2"/>
  <c r="BF358" i="2"/>
  <c r="T358" i="2"/>
  <c r="R358" i="2"/>
  <c r="P358" i="2"/>
  <c r="BK358" i="2"/>
  <c r="J358" i="2"/>
  <c r="BE358" i="2"/>
  <c r="BI353" i="2"/>
  <c r="BH353" i="2"/>
  <c r="BG353" i="2"/>
  <c r="BF353" i="2"/>
  <c r="T353" i="2"/>
  <c r="R353" i="2"/>
  <c r="P353" i="2"/>
  <c r="BK353" i="2"/>
  <c r="J353" i="2"/>
  <c r="BE353" i="2"/>
  <c r="BI349" i="2"/>
  <c r="BH349" i="2"/>
  <c r="BG349" i="2"/>
  <c r="BF349" i="2"/>
  <c r="T349" i="2"/>
  <c r="R349" i="2"/>
  <c r="P349" i="2"/>
  <c r="BK349" i="2"/>
  <c r="J349" i="2"/>
  <c r="BE349" i="2"/>
  <c r="BI341" i="2"/>
  <c r="BH341" i="2"/>
  <c r="BG341" i="2"/>
  <c r="BF341" i="2"/>
  <c r="T341" i="2"/>
  <c r="R341" i="2"/>
  <c r="P341" i="2"/>
  <c r="BK341" i="2"/>
  <c r="J341" i="2"/>
  <c r="BE341" i="2"/>
  <c r="BI336" i="2"/>
  <c r="BH336" i="2"/>
  <c r="BG336" i="2"/>
  <c r="BF336" i="2"/>
  <c r="T336" i="2"/>
  <c r="R336" i="2"/>
  <c r="P336" i="2"/>
  <c r="BK336" i="2"/>
  <c r="J336" i="2"/>
  <c r="BE336" i="2"/>
  <c r="BI335" i="2"/>
  <c r="BH335" i="2"/>
  <c r="BG335" i="2"/>
  <c r="BF335" i="2"/>
  <c r="T335" i="2"/>
  <c r="R335" i="2"/>
  <c r="P335" i="2"/>
  <c r="BK335" i="2"/>
  <c r="J335" i="2"/>
  <c r="BE335" i="2"/>
  <c r="BI333" i="2"/>
  <c r="BH333" i="2"/>
  <c r="BG333" i="2"/>
  <c r="BF333" i="2"/>
  <c r="T333" i="2"/>
  <c r="R333" i="2"/>
  <c r="P333" i="2"/>
  <c r="BK333" i="2"/>
  <c r="J333" i="2"/>
  <c r="BE333" i="2"/>
  <c r="BI329" i="2"/>
  <c r="BH329" i="2"/>
  <c r="BG329" i="2"/>
  <c r="BF329" i="2"/>
  <c r="T329" i="2"/>
  <c r="R329" i="2"/>
  <c r="P329" i="2"/>
  <c r="BK329" i="2"/>
  <c r="J329" i="2"/>
  <c r="BE329" i="2"/>
  <c r="BI327" i="2"/>
  <c r="BH327" i="2"/>
  <c r="BG327" i="2"/>
  <c r="BF327" i="2"/>
  <c r="T327" i="2"/>
  <c r="R327" i="2"/>
  <c r="P327" i="2"/>
  <c r="BK327" i="2"/>
  <c r="J327" i="2"/>
  <c r="BE327" i="2"/>
  <c r="BI322" i="2"/>
  <c r="BH322" i="2"/>
  <c r="BG322" i="2"/>
  <c r="BF322" i="2"/>
  <c r="T322" i="2"/>
  <c r="R322" i="2"/>
  <c r="P322" i="2"/>
  <c r="P300" i="2" s="1"/>
  <c r="BK322" i="2"/>
  <c r="J322" i="2"/>
  <c r="BE322" i="2"/>
  <c r="BI306" i="2"/>
  <c r="BH306" i="2"/>
  <c r="BG306" i="2"/>
  <c r="BF306" i="2"/>
  <c r="T306" i="2"/>
  <c r="T300" i="2" s="1"/>
  <c r="R306" i="2"/>
  <c r="R300" i="2" s="1"/>
  <c r="P306" i="2"/>
  <c r="BK306" i="2"/>
  <c r="J306" i="2"/>
  <c r="BE306" i="2"/>
  <c r="BI301" i="2"/>
  <c r="BH301" i="2"/>
  <c r="BG301" i="2"/>
  <c r="BF301" i="2"/>
  <c r="T301" i="2"/>
  <c r="R301" i="2"/>
  <c r="P301" i="2"/>
  <c r="BK301" i="2"/>
  <c r="BK300" i="2" s="1"/>
  <c r="J300" i="2" s="1"/>
  <c r="J66" i="2" s="1"/>
  <c r="J301" i="2"/>
  <c r="BE301" i="2"/>
  <c r="BI298" i="2"/>
  <c r="BH298" i="2"/>
  <c r="BG298" i="2"/>
  <c r="BF298" i="2"/>
  <c r="T298" i="2"/>
  <c r="R298" i="2"/>
  <c r="P298" i="2"/>
  <c r="P287" i="2" s="1"/>
  <c r="BK298" i="2"/>
  <c r="BK287" i="2" s="1"/>
  <c r="J298" i="2"/>
  <c r="BE298" i="2"/>
  <c r="BI293" i="2"/>
  <c r="BH293" i="2"/>
  <c r="BG293" i="2"/>
  <c r="BF293" i="2"/>
  <c r="T293" i="2"/>
  <c r="T287" i="2" s="1"/>
  <c r="R293" i="2"/>
  <c r="R287" i="2" s="1"/>
  <c r="P293" i="2"/>
  <c r="BK293" i="2"/>
  <c r="J293" i="2"/>
  <c r="BE293" i="2"/>
  <c r="BI288" i="2"/>
  <c r="BH288" i="2"/>
  <c r="BG288" i="2"/>
  <c r="BF288" i="2"/>
  <c r="T288" i="2"/>
  <c r="R288" i="2"/>
  <c r="P288" i="2"/>
  <c r="BK288" i="2"/>
  <c r="J288" i="2"/>
  <c r="BE288" i="2"/>
  <c r="BI283" i="2"/>
  <c r="BH283" i="2"/>
  <c r="BG283" i="2"/>
  <c r="BF283" i="2"/>
  <c r="T283" i="2"/>
  <c r="R283" i="2"/>
  <c r="P283" i="2"/>
  <c r="P274" i="2" s="1"/>
  <c r="BK283" i="2"/>
  <c r="J283" i="2"/>
  <c r="BE283" i="2"/>
  <c r="BI279" i="2"/>
  <c r="BH279" i="2"/>
  <c r="BG279" i="2"/>
  <c r="BF279" i="2"/>
  <c r="T279" i="2"/>
  <c r="T274" i="2" s="1"/>
  <c r="R279" i="2"/>
  <c r="P279" i="2"/>
  <c r="BK279" i="2"/>
  <c r="J279" i="2"/>
  <c r="BE279" i="2" s="1"/>
  <c r="BI275" i="2"/>
  <c r="BH275" i="2"/>
  <c r="BG275" i="2"/>
  <c r="BF275" i="2"/>
  <c r="T275" i="2"/>
  <c r="R275" i="2"/>
  <c r="R274" i="2"/>
  <c r="P275" i="2"/>
  <c r="BK275" i="2"/>
  <c r="BK274" i="2"/>
  <c r="J274" i="2" s="1"/>
  <c r="J64" i="2" s="1"/>
  <c r="J275" i="2"/>
  <c r="BE275" i="2"/>
  <c r="BI272" i="2"/>
  <c r="BH272" i="2"/>
  <c r="BG272" i="2"/>
  <c r="BF272" i="2"/>
  <c r="T272" i="2"/>
  <c r="R272" i="2"/>
  <c r="P272" i="2"/>
  <c r="BK272" i="2"/>
  <c r="J272" i="2"/>
  <c r="BE272" i="2"/>
  <c r="BI267" i="2"/>
  <c r="BH267" i="2"/>
  <c r="BG267" i="2"/>
  <c r="BF267" i="2"/>
  <c r="T267" i="2"/>
  <c r="R267" i="2"/>
  <c r="P267" i="2"/>
  <c r="BK267" i="2"/>
  <c r="J267" i="2"/>
  <c r="BE267" i="2"/>
  <c r="BI262" i="2"/>
  <c r="BH262" i="2"/>
  <c r="BG262" i="2"/>
  <c r="BF262" i="2"/>
  <c r="T262" i="2"/>
  <c r="R262" i="2"/>
  <c r="P262" i="2"/>
  <c r="BK262" i="2"/>
  <c r="J262" i="2"/>
  <c r="BE262" i="2"/>
  <c r="BI257" i="2"/>
  <c r="BH257" i="2"/>
  <c r="BG257" i="2"/>
  <c r="BF257" i="2"/>
  <c r="T257" i="2"/>
  <c r="R257" i="2"/>
  <c r="P257" i="2"/>
  <c r="BK257" i="2"/>
  <c r="J257" i="2"/>
  <c r="BE257" i="2"/>
  <c r="BI252" i="2"/>
  <c r="BH252" i="2"/>
  <c r="BG252" i="2"/>
  <c r="BF252" i="2"/>
  <c r="T252" i="2"/>
  <c r="R252" i="2"/>
  <c r="P252" i="2"/>
  <c r="BK252" i="2"/>
  <c r="J252" i="2"/>
  <c r="BE252" i="2"/>
  <c r="BI247" i="2"/>
  <c r="BH247" i="2"/>
  <c r="BG247" i="2"/>
  <c r="BF247" i="2"/>
  <c r="T247" i="2"/>
  <c r="R247" i="2"/>
  <c r="P247" i="2"/>
  <c r="BK247" i="2"/>
  <c r="J247" i="2"/>
  <c r="BE247" i="2"/>
  <c r="BI242" i="2"/>
  <c r="BH242" i="2"/>
  <c r="BG242" i="2"/>
  <c r="BF242" i="2"/>
  <c r="T242" i="2"/>
  <c r="R242" i="2"/>
  <c r="P242" i="2"/>
  <c r="BK242" i="2"/>
  <c r="J242" i="2"/>
  <c r="BE242" i="2"/>
  <c r="BI237" i="2"/>
  <c r="BH237" i="2"/>
  <c r="BG237" i="2"/>
  <c r="BF237" i="2"/>
  <c r="T237" i="2"/>
  <c r="R237" i="2"/>
  <c r="P237" i="2"/>
  <c r="BK237" i="2"/>
  <c r="J237" i="2"/>
  <c r="BE237" i="2"/>
  <c r="BI233" i="2"/>
  <c r="BH233" i="2"/>
  <c r="BG233" i="2"/>
  <c r="BF233" i="2"/>
  <c r="T233" i="2"/>
  <c r="R233" i="2"/>
  <c r="P233" i="2"/>
  <c r="BK233" i="2"/>
  <c r="J233" i="2"/>
  <c r="BE233" i="2"/>
  <c r="BI226" i="2"/>
  <c r="BH226" i="2"/>
  <c r="BG226" i="2"/>
  <c r="BF226" i="2"/>
  <c r="T226" i="2"/>
  <c r="R226" i="2"/>
  <c r="P226" i="2"/>
  <c r="BK226" i="2"/>
  <c r="J226" i="2"/>
  <c r="BE226" i="2"/>
  <c r="BI220" i="2"/>
  <c r="BH220" i="2"/>
  <c r="BG220" i="2"/>
  <c r="BF220" i="2"/>
  <c r="T220" i="2"/>
  <c r="R220" i="2"/>
  <c r="P220" i="2"/>
  <c r="P207" i="2" s="1"/>
  <c r="BK220" i="2"/>
  <c r="J220" i="2"/>
  <c r="BE220" i="2"/>
  <c r="BI214" i="2"/>
  <c r="BH214" i="2"/>
  <c r="BG214" i="2"/>
  <c r="BF214" i="2"/>
  <c r="T214" i="2"/>
  <c r="T207" i="2" s="1"/>
  <c r="R214" i="2"/>
  <c r="P214" i="2"/>
  <c r="BK214" i="2"/>
  <c r="J214" i="2"/>
  <c r="BE214" i="2"/>
  <c r="BI208" i="2"/>
  <c r="BH208" i="2"/>
  <c r="BG208" i="2"/>
  <c r="BF208" i="2"/>
  <c r="T208" i="2"/>
  <c r="R208" i="2"/>
  <c r="R207" i="2" s="1"/>
  <c r="P208" i="2"/>
  <c r="BK208" i="2"/>
  <c r="BK207" i="2"/>
  <c r="J207" i="2" s="1"/>
  <c r="J63" i="2" s="1"/>
  <c r="J208" i="2"/>
  <c r="BE208" i="2"/>
  <c r="BI206" i="2"/>
  <c r="BH206" i="2"/>
  <c r="BG206" i="2"/>
  <c r="BF206" i="2"/>
  <c r="T206" i="2"/>
  <c r="R206" i="2"/>
  <c r="P206" i="2"/>
  <c r="BK206" i="2"/>
  <c r="J206" i="2"/>
  <c r="BE206" i="2"/>
  <c r="BI202" i="2"/>
  <c r="BH202" i="2"/>
  <c r="BG202" i="2"/>
  <c r="BF202" i="2"/>
  <c r="T202" i="2"/>
  <c r="R202" i="2"/>
  <c r="P202" i="2"/>
  <c r="BK202" i="2"/>
  <c r="J202" i="2"/>
  <c r="BE202" i="2"/>
  <c r="BI201" i="2"/>
  <c r="BH201" i="2"/>
  <c r="BG201" i="2"/>
  <c r="BF201" i="2"/>
  <c r="T201" i="2"/>
  <c r="R201" i="2"/>
  <c r="P201" i="2"/>
  <c r="BK201" i="2"/>
  <c r="J201" i="2"/>
  <c r="BE201" i="2"/>
  <c r="BI197" i="2"/>
  <c r="BH197" i="2"/>
  <c r="BG197" i="2"/>
  <c r="BF197" i="2"/>
  <c r="T197" i="2"/>
  <c r="R197" i="2"/>
  <c r="P197" i="2"/>
  <c r="BK197" i="2"/>
  <c r="J197" i="2"/>
  <c r="BE197" i="2"/>
  <c r="BI193" i="2"/>
  <c r="BH193" i="2"/>
  <c r="BG193" i="2"/>
  <c r="BF193" i="2"/>
  <c r="T193" i="2"/>
  <c r="R193" i="2"/>
  <c r="P193" i="2"/>
  <c r="BK193" i="2"/>
  <c r="J193" i="2"/>
  <c r="BE193" i="2"/>
  <c r="BI189" i="2"/>
  <c r="BH189" i="2"/>
  <c r="BG189" i="2"/>
  <c r="BF189" i="2"/>
  <c r="T189" i="2"/>
  <c r="R189" i="2"/>
  <c r="P189" i="2"/>
  <c r="BK189" i="2"/>
  <c r="J189" i="2"/>
  <c r="BE189" i="2"/>
  <c r="BI182" i="2"/>
  <c r="BH182" i="2"/>
  <c r="BG182" i="2"/>
  <c r="BF182" i="2"/>
  <c r="T182" i="2"/>
  <c r="R182" i="2"/>
  <c r="P182" i="2"/>
  <c r="BK182" i="2"/>
  <c r="J182" i="2"/>
  <c r="BE182" i="2"/>
  <c r="BI175" i="2"/>
  <c r="BH175" i="2"/>
  <c r="BG175" i="2"/>
  <c r="BF175" i="2"/>
  <c r="T175" i="2"/>
  <c r="R175" i="2"/>
  <c r="P175" i="2"/>
  <c r="BK175" i="2"/>
  <c r="J175" i="2"/>
  <c r="BE175" i="2"/>
  <c r="BI171" i="2"/>
  <c r="BH171" i="2"/>
  <c r="BG171" i="2"/>
  <c r="BF171" i="2"/>
  <c r="T171" i="2"/>
  <c r="R171" i="2"/>
  <c r="P171" i="2"/>
  <c r="BK171" i="2"/>
  <c r="J171" i="2"/>
  <c r="BE171" i="2"/>
  <c r="BI167" i="2"/>
  <c r="BH167" i="2"/>
  <c r="BG167" i="2"/>
  <c r="BF167" i="2"/>
  <c r="T167" i="2"/>
  <c r="R167" i="2"/>
  <c r="R160" i="2" s="1"/>
  <c r="P167" i="2"/>
  <c r="BK167" i="2"/>
  <c r="J167" i="2"/>
  <c r="BE167" i="2"/>
  <c r="BI165" i="2"/>
  <c r="BH165" i="2"/>
  <c r="BG165" i="2"/>
  <c r="BF165" i="2"/>
  <c r="T165" i="2"/>
  <c r="R165" i="2"/>
  <c r="P165" i="2"/>
  <c r="BK165" i="2"/>
  <c r="BK160" i="2" s="1"/>
  <c r="J165" i="2"/>
  <c r="BE165" i="2"/>
  <c r="BI161" i="2"/>
  <c r="BH161" i="2"/>
  <c r="BG161" i="2"/>
  <c r="BF161" i="2"/>
  <c r="T161" i="2"/>
  <c r="T160" i="2"/>
  <c r="R161" i="2"/>
  <c r="P161" i="2"/>
  <c r="P160" i="2"/>
  <c r="BK161" i="2"/>
  <c r="J160" i="2"/>
  <c r="J62" i="2" s="1"/>
  <c r="J161" i="2"/>
  <c r="BE161" i="2" s="1"/>
  <c r="BI158" i="2"/>
  <c r="BH158" i="2"/>
  <c r="BG158" i="2"/>
  <c r="BF158" i="2"/>
  <c r="T158" i="2"/>
  <c r="R158" i="2"/>
  <c r="P158" i="2"/>
  <c r="BK158" i="2"/>
  <c r="J158" i="2"/>
  <c r="BE158" i="2"/>
  <c r="BI151" i="2"/>
  <c r="BH151" i="2"/>
  <c r="BG151" i="2"/>
  <c r="BF151" i="2"/>
  <c r="T151" i="2"/>
  <c r="R151" i="2"/>
  <c r="P151" i="2"/>
  <c r="BK151" i="2"/>
  <c r="J151" i="2"/>
  <c r="BE151" i="2"/>
  <c r="BI144" i="2"/>
  <c r="BH144" i="2"/>
  <c r="BG144" i="2"/>
  <c r="BF144" i="2"/>
  <c r="T144" i="2"/>
  <c r="R144" i="2"/>
  <c r="P144" i="2"/>
  <c r="BK144" i="2"/>
  <c r="J144" i="2"/>
  <c r="BE144" i="2"/>
  <c r="BI138" i="2"/>
  <c r="BH138" i="2"/>
  <c r="BG138" i="2"/>
  <c r="BF138" i="2"/>
  <c r="T138" i="2"/>
  <c r="R138" i="2"/>
  <c r="P138" i="2"/>
  <c r="BK138" i="2"/>
  <c r="J138" i="2"/>
  <c r="BE138" i="2"/>
  <c r="BI132" i="2"/>
  <c r="BH132" i="2"/>
  <c r="BG132" i="2"/>
  <c r="BF132" i="2"/>
  <c r="T132" i="2"/>
  <c r="R132" i="2"/>
  <c r="P132" i="2"/>
  <c r="BK132" i="2"/>
  <c r="J132" i="2"/>
  <c r="BE132" i="2"/>
  <c r="BI125" i="2"/>
  <c r="BH125" i="2"/>
  <c r="BG125" i="2"/>
  <c r="BF125" i="2"/>
  <c r="T125" i="2"/>
  <c r="R125" i="2"/>
  <c r="P125" i="2"/>
  <c r="BK125" i="2"/>
  <c r="J125" i="2"/>
  <c r="BE125" i="2"/>
  <c r="BI124" i="2"/>
  <c r="BH124" i="2"/>
  <c r="BG124" i="2"/>
  <c r="BF124" i="2"/>
  <c r="T124" i="2"/>
  <c r="R124" i="2"/>
  <c r="P124" i="2"/>
  <c r="BK124" i="2"/>
  <c r="J124" i="2"/>
  <c r="BE124" i="2"/>
  <c r="BI120" i="2"/>
  <c r="BH120" i="2"/>
  <c r="BG120" i="2"/>
  <c r="BF120" i="2"/>
  <c r="T120" i="2"/>
  <c r="R120" i="2"/>
  <c r="P120" i="2"/>
  <c r="BK120" i="2"/>
  <c r="J120" i="2"/>
  <c r="BE120" i="2"/>
  <c r="BI119" i="2"/>
  <c r="BH119" i="2"/>
  <c r="BG119" i="2"/>
  <c r="BF119" i="2"/>
  <c r="T119" i="2"/>
  <c r="R119" i="2"/>
  <c r="P119" i="2"/>
  <c r="BK119" i="2"/>
  <c r="J119" i="2"/>
  <c r="BE119" i="2"/>
  <c r="BI115" i="2"/>
  <c r="BH115" i="2"/>
  <c r="BG115" i="2"/>
  <c r="BF115" i="2"/>
  <c r="T115" i="2"/>
  <c r="R115" i="2"/>
  <c r="P115" i="2"/>
  <c r="BK115" i="2"/>
  <c r="J115" i="2"/>
  <c r="BE115" i="2"/>
  <c r="BI114" i="2"/>
  <c r="BH114" i="2"/>
  <c r="BG114" i="2"/>
  <c r="BF114" i="2"/>
  <c r="T114" i="2"/>
  <c r="R114" i="2"/>
  <c r="P114" i="2"/>
  <c r="BK114" i="2"/>
  <c r="J114" i="2"/>
  <c r="BE114" i="2"/>
  <c r="BI110" i="2"/>
  <c r="BH110" i="2"/>
  <c r="BG110" i="2"/>
  <c r="BF110" i="2"/>
  <c r="T110" i="2"/>
  <c r="R110" i="2"/>
  <c r="P110" i="2"/>
  <c r="BK110" i="2"/>
  <c r="J110" i="2"/>
  <c r="BE110" i="2"/>
  <c r="BI109" i="2"/>
  <c r="BH109" i="2"/>
  <c r="BG109" i="2"/>
  <c r="BF109" i="2"/>
  <c r="T109" i="2"/>
  <c r="R109" i="2"/>
  <c r="P109" i="2"/>
  <c r="BK109" i="2"/>
  <c r="J109" i="2"/>
  <c r="BE109" i="2"/>
  <c r="BI108" i="2"/>
  <c r="BH108" i="2"/>
  <c r="BG108" i="2"/>
  <c r="BF108" i="2"/>
  <c r="J34" i="2" s="1"/>
  <c r="AW55" i="1" s="1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/>
  <c r="BI103" i="2"/>
  <c r="BH103" i="2"/>
  <c r="BG103" i="2"/>
  <c r="F35" i="2"/>
  <c r="BB55" i="1" s="1"/>
  <c r="BF103" i="2"/>
  <c r="T103" i="2"/>
  <c r="T102" i="2" s="1"/>
  <c r="T101" i="2" s="1"/>
  <c r="T100" i="2" s="1"/>
  <c r="R103" i="2"/>
  <c r="R102" i="2"/>
  <c r="P103" i="2"/>
  <c r="P102" i="2" s="1"/>
  <c r="P101" i="2" s="1"/>
  <c r="BK103" i="2"/>
  <c r="BK102" i="2" s="1"/>
  <c r="J102" i="2" s="1"/>
  <c r="J103" i="2"/>
  <c r="BE103" i="2"/>
  <c r="J61" i="2"/>
  <c r="J97" i="2"/>
  <c r="J96" i="2"/>
  <c r="F96" i="2"/>
  <c r="F94" i="2"/>
  <c r="E92" i="2"/>
  <c r="J55" i="2"/>
  <c r="J54" i="2"/>
  <c r="F54" i="2"/>
  <c r="F52" i="2"/>
  <c r="E50" i="2"/>
  <c r="J18" i="2"/>
  <c r="E18" i="2"/>
  <c r="F97" i="2"/>
  <c r="F55" i="2"/>
  <c r="J17" i="2"/>
  <c r="J12" i="2"/>
  <c r="J94" i="2"/>
  <c r="J52" i="2"/>
  <c r="E7" i="2"/>
  <c r="E90" i="2"/>
  <c r="E48" i="2"/>
  <c r="AS54" i="1"/>
  <c r="L50" i="1"/>
  <c r="AM50" i="1"/>
  <c r="AM49" i="1"/>
  <c r="L49" i="1"/>
  <c r="AM47" i="1"/>
  <c r="L47" i="1"/>
  <c r="L45" i="1"/>
  <c r="L44" i="1"/>
  <c r="J33" i="2" l="1"/>
  <c r="AV55" i="1" s="1"/>
  <c r="AT55" i="1" s="1"/>
  <c r="J287" i="2"/>
  <c r="J65" i="2" s="1"/>
  <c r="BK101" i="2"/>
  <c r="BK419" i="2"/>
  <c r="J419" i="2" s="1"/>
  <c r="J69" i="2" s="1"/>
  <c r="J420" i="2"/>
  <c r="J70" i="2" s="1"/>
  <c r="AT56" i="1"/>
  <c r="J52" i="4"/>
  <c r="J75" i="4"/>
  <c r="AT57" i="1"/>
  <c r="R420" i="2"/>
  <c r="J151" i="3"/>
  <c r="J71" i="3" s="1"/>
  <c r="BK150" i="3"/>
  <c r="J150" i="3" s="1"/>
  <c r="J70" i="3" s="1"/>
  <c r="J205" i="3"/>
  <c r="J88" i="3" s="1"/>
  <c r="F36" i="2"/>
  <c r="BC55" i="1" s="1"/>
  <c r="F37" i="3"/>
  <c r="BD56" i="1" s="1"/>
  <c r="R160" i="3"/>
  <c r="T181" i="3"/>
  <c r="R248" i="3"/>
  <c r="J52" i="3"/>
  <c r="J109" i="3"/>
  <c r="R101" i="2"/>
  <c r="BK221" i="3"/>
  <c r="J221" i="3" s="1"/>
  <c r="J92" i="3" s="1"/>
  <c r="F33" i="6"/>
  <c r="AZ59" i="1" s="1"/>
  <c r="J33" i="6"/>
  <c r="AV59" i="1" s="1"/>
  <c r="AT59" i="1" s="1"/>
  <c r="F37" i="2"/>
  <c r="BD55" i="1" s="1"/>
  <c r="BD54" i="1" s="1"/>
  <c r="W33" i="1" s="1"/>
  <c r="F33" i="2"/>
  <c r="AZ55" i="1" s="1"/>
  <c r="AZ54" i="1" s="1"/>
  <c r="F34" i="2"/>
  <c r="BA55" i="1" s="1"/>
  <c r="F33" i="3"/>
  <c r="AZ56" i="1" s="1"/>
  <c r="J125" i="3"/>
  <c r="J64" i="3" s="1"/>
  <c r="BK124" i="3"/>
  <c r="J124" i="3" s="1"/>
  <c r="J63" i="3" s="1"/>
  <c r="T132" i="3"/>
  <c r="F33" i="5"/>
  <c r="AZ58" i="1" s="1"/>
  <c r="J34" i="5"/>
  <c r="AW58" i="1" s="1"/>
  <c r="BK187" i="3"/>
  <c r="J187" i="3" s="1"/>
  <c r="J82" i="3" s="1"/>
  <c r="P117" i="3"/>
  <c r="T117" i="3"/>
  <c r="F35" i="3"/>
  <c r="BB56" i="1" s="1"/>
  <c r="BB54" i="1" s="1"/>
  <c r="J133" i="3"/>
  <c r="J67" i="3" s="1"/>
  <c r="BK132" i="3"/>
  <c r="J132" i="3" s="1"/>
  <c r="J66" i="3" s="1"/>
  <c r="BK139" i="3"/>
  <c r="J139" i="3" s="1"/>
  <c r="J68" i="3" s="1"/>
  <c r="P144" i="3"/>
  <c r="P174" i="3"/>
  <c r="R181" i="3"/>
  <c r="P190" i="3"/>
  <c r="BK201" i="3"/>
  <c r="J201" i="3" s="1"/>
  <c r="J86" i="3" s="1"/>
  <c r="P205" i="3"/>
  <c r="P210" i="3"/>
  <c r="R233" i="3"/>
  <c r="F36" i="5"/>
  <c r="BC58" i="1" s="1"/>
  <c r="T96" i="5"/>
  <c r="T145" i="5"/>
  <c r="F34" i="3"/>
  <c r="BA56" i="1" s="1"/>
  <c r="BK121" i="3"/>
  <c r="J121" i="3" s="1"/>
  <c r="J62" i="3" s="1"/>
  <c r="T144" i="3"/>
  <c r="P166" i="3"/>
  <c r="P159" i="3" s="1"/>
  <c r="BK171" i="3"/>
  <c r="T174" i="3"/>
  <c r="T159" i="3" s="1"/>
  <c r="T190" i="3"/>
  <c r="T210" i="3"/>
  <c r="T204" i="3" s="1"/>
  <c r="P248" i="3"/>
  <c r="BK169" i="5"/>
  <c r="J169" i="5" s="1"/>
  <c r="J68" i="5" s="1"/>
  <c r="R738" i="2"/>
  <c r="P767" i="2"/>
  <c r="P419" i="2" s="1"/>
  <c r="P100" i="2" s="1"/>
  <c r="AU55" i="1" s="1"/>
  <c r="BK786" i="2"/>
  <c r="J786" i="2" s="1"/>
  <c r="J80" i="2" s="1"/>
  <c r="BK117" i="3"/>
  <c r="R125" i="3"/>
  <c r="R124" i="3" s="1"/>
  <c r="P154" i="3"/>
  <c r="P150" i="3" s="1"/>
  <c r="P178" i="3"/>
  <c r="BK181" i="3"/>
  <c r="J181" i="3" s="1"/>
  <c r="J81" i="3" s="1"/>
  <c r="P194" i="3"/>
  <c r="BK197" i="3"/>
  <c r="J197" i="3" s="1"/>
  <c r="J85" i="3" s="1"/>
  <c r="R221" i="3"/>
  <c r="R204" i="3" s="1"/>
  <c r="BK233" i="3"/>
  <c r="J233" i="3" s="1"/>
  <c r="J93" i="3" s="1"/>
  <c r="T244" i="3"/>
  <c r="E78" i="5"/>
  <c r="E48" i="5"/>
  <c r="BK91" i="5"/>
  <c r="R96" i="5"/>
  <c r="R169" i="5"/>
  <c r="J59" i="6"/>
  <c r="J30" i="6"/>
  <c r="T83" i="4"/>
  <c r="T82" i="4" s="1"/>
  <c r="T81" i="4" s="1"/>
  <c r="F34" i="5"/>
  <c r="BA58" i="1" s="1"/>
  <c r="P96" i="5"/>
  <c r="P90" i="5" s="1"/>
  <c r="P89" i="5" s="1"/>
  <c r="P88" i="5" s="1"/>
  <c r="AU58" i="1" s="1"/>
  <c r="BK145" i="5"/>
  <c r="J145" i="5" s="1"/>
  <c r="J66" i="5" s="1"/>
  <c r="T154" i="5"/>
  <c r="BK83" i="4"/>
  <c r="J33" i="5"/>
  <c r="AV58" i="1" s="1"/>
  <c r="AT58" i="1" s="1"/>
  <c r="T91" i="5"/>
  <c r="T90" i="5" s="1"/>
  <c r="T89" i="5" s="1"/>
  <c r="T88" i="5" s="1"/>
  <c r="F35" i="5"/>
  <c r="BB58" i="1" s="1"/>
  <c r="R111" i="5"/>
  <c r="R90" i="5" s="1"/>
  <c r="R89" i="5" s="1"/>
  <c r="R88" i="5" s="1"/>
  <c r="T138" i="5"/>
  <c r="P154" i="5"/>
  <c r="E70" i="6"/>
  <c r="E48" i="6"/>
  <c r="F34" i="6"/>
  <c r="BA59" i="1" s="1"/>
  <c r="W31" i="1" l="1"/>
  <c r="AX54" i="1"/>
  <c r="J171" i="3"/>
  <c r="J78" i="3" s="1"/>
  <c r="BK159" i="3"/>
  <c r="J159" i="3" s="1"/>
  <c r="J74" i="3" s="1"/>
  <c r="P204" i="3"/>
  <c r="R100" i="2"/>
  <c r="BC54" i="1"/>
  <c r="T116" i="3"/>
  <c r="T115" i="3" s="1"/>
  <c r="BA54" i="1"/>
  <c r="BK204" i="3"/>
  <c r="J204" i="3" s="1"/>
  <c r="J87" i="3" s="1"/>
  <c r="R419" i="2"/>
  <c r="BK100" i="2"/>
  <c r="J100" i="2" s="1"/>
  <c r="J101" i="2"/>
  <c r="J60" i="2" s="1"/>
  <c r="J83" i="4"/>
  <c r="J61" i="4" s="1"/>
  <c r="BK82" i="4"/>
  <c r="AG59" i="1"/>
  <c r="AN59" i="1" s="1"/>
  <c r="J39" i="6"/>
  <c r="J91" i="5"/>
  <c r="J62" i="5" s="1"/>
  <c r="BK90" i="5"/>
  <c r="J117" i="3"/>
  <c r="J61" i="3" s="1"/>
  <c r="BK116" i="3"/>
  <c r="P116" i="3"/>
  <c r="P115" i="3" s="1"/>
  <c r="AU56" i="1" s="1"/>
  <c r="AU54" i="1" s="1"/>
  <c r="W29" i="1"/>
  <c r="AV54" i="1"/>
  <c r="R159" i="3"/>
  <c r="R116" i="3" s="1"/>
  <c r="R115" i="3" s="1"/>
  <c r="AK29" i="1" l="1"/>
  <c r="J30" i="2"/>
  <c r="J59" i="2"/>
  <c r="J116" i="3"/>
  <c r="J60" i="3" s="1"/>
  <c r="BK115" i="3"/>
  <c r="J115" i="3" s="1"/>
  <c r="AW54" i="1"/>
  <c r="AK30" i="1" s="1"/>
  <c r="W30" i="1"/>
  <c r="BK89" i="5"/>
  <c r="J90" i="5"/>
  <c r="J61" i="5" s="1"/>
  <c r="BK81" i="4"/>
  <c r="J81" i="4" s="1"/>
  <c r="J82" i="4"/>
  <c r="J60" i="4" s="1"/>
  <c r="AY54" i="1"/>
  <c r="W32" i="1"/>
  <c r="J59" i="4" l="1"/>
  <c r="J30" i="4"/>
  <c r="AG55" i="1"/>
  <c r="J39" i="2"/>
  <c r="J30" i="3"/>
  <c r="J59" i="3"/>
  <c r="J89" i="5"/>
  <c r="J60" i="5" s="1"/>
  <c r="BK88" i="5"/>
  <c r="J88" i="5" s="1"/>
  <c r="AT54" i="1"/>
  <c r="J59" i="5" l="1"/>
  <c r="J30" i="5"/>
  <c r="AN55" i="1"/>
  <c r="AG57" i="1"/>
  <c r="AN57" i="1" s="1"/>
  <c r="J39" i="4"/>
  <c r="J39" i="3"/>
  <c r="AG56" i="1"/>
  <c r="AN56" i="1" s="1"/>
  <c r="AG54" i="1" l="1"/>
  <c r="J39" i="5"/>
  <c r="AG58" i="1"/>
  <c r="AN58" i="1" s="1"/>
  <c r="AN54" i="1" l="1"/>
  <c r="AK26" i="1"/>
  <c r="AK35" i="1" s="1"/>
</calcChain>
</file>

<file path=xl/sharedStrings.xml><?xml version="1.0" encoding="utf-8"?>
<sst xmlns="http://schemas.openxmlformats.org/spreadsheetml/2006/main" count="11277" uniqueCount="1788">
  <si>
    <t>Export Komplet</t>
  </si>
  <si>
    <t/>
  </si>
  <si>
    <t>2.0</t>
  </si>
  <si>
    <t>False</t>
  </si>
  <si>
    <t>{d4c41eb3-ecde-467c-b562-ecaf6b558358}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</si>
  <si>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</si>
  <si>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</si>
  <si>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</si>
  <si>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</si>
  <si>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</si>
  <si>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</si>
  <si>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</si>
  <si>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</si>
  <si>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</si>
  <si>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2018-34TM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</si>
  <si>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</si>
  <si>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</si>
  <si>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TJ Sokol Nové Strašecí - novostavba občerstvení s krytou terasou</t>
  </si>
  <si>
    <t>KSO:</t>
  </si>
  <si>
    <t>CC-CZ:</t>
  </si>
  <si>
    <t>Místo:</t>
  </si>
  <si>
    <t>p.č. 1303/6, U stadionu 957, 271 01 Nové Strašecí</t>
  </si>
  <si>
    <t>Datum:</t>
  </si>
  <si>
    <t>24. 4. 2018</t>
  </si>
  <si>
    <t>Zadavatel:</t>
  </si>
  <si>
    <t>IČ:</t>
  </si>
  <si>
    <t>002 441 55</t>
  </si>
  <si>
    <t>Město Nové Strašecí</t>
  </si>
  <si>
    <t>DIČ:</t>
  </si>
  <si>
    <t>CZ002 441 55</t>
  </si>
  <si>
    <t>Uchazeč:</t>
  </si>
  <si>
    <t>Vyplň údaj</t>
  </si>
  <si>
    <t>Projektant:</t>
  </si>
  <si>
    <t>475 509 61</t>
  </si>
  <si>
    <t>Milota spol. s r.o.</t>
  </si>
  <si>
    <t>CZ475 509 61</t>
  </si>
  <si>
    <t>True</t>
  </si>
  <si>
    <t>Zpracovatel:</t>
  </si>
  <si>
    <t>253 330 46</t>
  </si>
  <si>
    <t>STAGA stavební agentura s.r.o.</t>
  </si>
  <si>
    <t>CZ253 330 46</t>
  </si>
  <si>
    <t>Poznámka:</t>
  </si>
  <si>
    <t>Rozpočet slouží výhradně a pouze pro výběr zhotovitele. 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</si>
  <si>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</si>
  <si>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</si>
  <si>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</si>
  <si>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</si>
  <si>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</si>
  <si>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</si>
  <si>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</si>
  <si>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</si>
  <si>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</si>
  <si>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</si>
  <si>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</si>
  <si>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</si>
  <si>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</si>
  <si>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</si>
  <si>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</si>
  <si>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</si>
  <si>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</si>
  <si>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</si>
  <si>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</si>
  <si>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</si>
  <si>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</si>
  <si>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</si>
  <si>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</si>
  <si>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</si>
  <si>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</si>
  <si>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</si>
  <si>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</si>
  <si>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</si>
  <si>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</si>
  <si>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</si>
  <si>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</si>
  <si>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</si>
  <si>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</si>
  <si>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</si>
  <si>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</si>
  <si>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</si>
  <si>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</si>
  <si>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</si>
  <si>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</si>
  <si>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</si>
  <si>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Občerstvení</t>
  </si>
  <si>
    <t>STA</t>
  </si>
  <si>
    <t>1</t>
  </si>
  <si>
    <t>{911998e4-edd2-47e4-b006-d2bcb94fbecc}</t>
  </si>
  <si>
    <t>2</t>
  </si>
  <si>
    <t>04</t>
  </si>
  <si>
    <t>ZTI</t>
  </si>
  <si>
    <t>{1f48426c-8e8c-401d-ab91-0246c3b1e24a}</t>
  </si>
  <si>
    <t>06</t>
  </si>
  <si>
    <t>ÚT</t>
  </si>
  <si>
    <t>{4dce74a4-ca98-4957-9f34-f3f913e2a8e9}</t>
  </si>
  <si>
    <t>07</t>
  </si>
  <si>
    <t>Elektro</t>
  </si>
  <si>
    <t>{027c38a7-2728-4d40-a0a2-c3c8b4fe06ce}</t>
  </si>
  <si>
    <t>99</t>
  </si>
  <si>
    <t>VRN</t>
  </si>
  <si>
    <t>{e6a5e3ab-492f-4c58-8853-a9393c485747}</t>
  </si>
  <si>
    <t>jáma_obj</t>
  </si>
  <si>
    <t>102,42</t>
  </si>
  <si>
    <t>obklad_pl</t>
  </si>
  <si>
    <t>127,612</t>
  </si>
  <si>
    <t>KRYCÍ LIST SOUPISU PRACÍ</t>
  </si>
  <si>
    <t>obsyp_obj</t>
  </si>
  <si>
    <t>44,835</t>
  </si>
  <si>
    <t>patky_obj</t>
  </si>
  <si>
    <t>1,86</t>
  </si>
  <si>
    <t>rýhy_obj</t>
  </si>
  <si>
    <t>14,216</t>
  </si>
  <si>
    <t>skladba_P01_obv</t>
  </si>
  <si>
    <t>32,77</t>
  </si>
  <si>
    <t>Objekt:</t>
  </si>
  <si>
    <t>skladba_P01_pl</t>
  </si>
  <si>
    <t>26,94</t>
  </si>
  <si>
    <t>skladba_P02_obv</t>
  </si>
  <si>
    <t>58,05</t>
  </si>
  <si>
    <t>skladba_P02_pl</t>
  </si>
  <si>
    <t>29,53</t>
  </si>
  <si>
    <t>skladba_P03_obv</t>
  </si>
  <si>
    <t>17,21</t>
  </si>
  <si>
    <t>skladba_P03_pl</t>
  </si>
  <si>
    <t>9,33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</si>
  <si>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</si>
  <si>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</si>
  <si>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</si>
  <si>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</si>
  <si>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</si>
  <si>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</si>
  <si>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</si>
  <si>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</si>
  <si>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</si>
  <si>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</si>
  <si>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</si>
  <si>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</si>
  <si>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</si>
  <si>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</si>
  <si>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</si>
  <si>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</si>
  <si>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</si>
  <si>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</si>
  <si>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</si>
  <si>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</si>
  <si>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</si>
  <si>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</si>
  <si>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</si>
  <si>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</si>
  <si>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</si>
  <si>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</si>
  <si>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</si>
  <si>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</si>
  <si>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</si>
  <si>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</si>
  <si>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</si>
  <si>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</si>
  <si>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</si>
  <si>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</si>
  <si>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</si>
  <si>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</si>
  <si>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</si>
  <si>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</si>
  <si>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</si>
  <si>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</si>
  <si>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</si>
  <si>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</si>
  <si>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</si>
  <si>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</si>
  <si>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</si>
  <si>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</si>
  <si>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</si>
  <si>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01</t>
  </si>
  <si>
    <t>4</t>
  </si>
  <si>
    <t>926797003</t>
  </si>
  <si>
    <t>VV</t>
  </si>
  <si>
    <t>Sejmutí ornice (dl * š * v)</t>
  </si>
  <si>
    <t>(22,00*10,00)*0,15</t>
  </si>
  <si>
    <t>Součet</t>
  </si>
  <si>
    <t>167103101</t>
  </si>
  <si>
    <t>Nakládání výkopku ze zemin schopných zúrodnění</t>
  </si>
  <si>
    <t>-1329763722</t>
  </si>
  <si>
    <t>3</t>
  </si>
  <si>
    <t>162206113</t>
  </si>
  <si>
    <t>Vodorovné přemístění do 100 m bez naložení výkopku ze zemin schopných zúrodnění</t>
  </si>
  <si>
    <t>2104509757</t>
  </si>
  <si>
    <t>171206111</t>
  </si>
  <si>
    <t>Uložení zemin schopných zúrodnění nebo výsypek do násypů</t>
  </si>
  <si>
    <t>-923905490</t>
  </si>
  <si>
    <t>5</t>
  </si>
  <si>
    <t>131201101</t>
  </si>
  <si>
    <t>Hloubení jam nezapažených v hornině tř. 3 objemu do 100 m3</t>
  </si>
  <si>
    <t>-1294496959</t>
  </si>
  <si>
    <t>Zemní práce - jáma (dl * š * v)</t>
  </si>
  <si>
    <t>(113,80)*0,90</t>
  </si>
  <si>
    <t>6</t>
  </si>
  <si>
    <t>131201109</t>
  </si>
  <si>
    <t>Příplatek za lepivost u hloubení jam nezapažených v hornině tř. 3</t>
  </si>
  <si>
    <t>-733551349</t>
  </si>
  <si>
    <t>7</t>
  </si>
  <si>
    <t>132201101</t>
  </si>
  <si>
    <t>Hloubení rýh š do 600 mm v hornině tř. 3 objemu do 100 m3</t>
  </si>
  <si>
    <t>1768651809</t>
  </si>
  <si>
    <t>Zemní práce - rýhy (dl * š * v)</t>
  </si>
  <si>
    <t>(13,57*2+7,97*2)*0,60*0,55</t>
  </si>
  <si>
    <t>8</t>
  </si>
  <si>
    <t>132201109</t>
  </si>
  <si>
    <t>Příplatek za lepivost k hloubení rýh š do 600 mm v hornině tř. 3</t>
  </si>
  <si>
    <t>-386830943</t>
  </si>
  <si>
    <t>9</t>
  </si>
  <si>
    <t>133201101</t>
  </si>
  <si>
    <t>Hloubení šachet v hornině tř. 3 objemu do 100 m3</t>
  </si>
  <si>
    <t>-905296973</t>
  </si>
  <si>
    <t>Zemní práce - patky (dl * š * v)</t>
  </si>
  <si>
    <t>(0,60*4+0,70)*0,60*1,00</t>
  </si>
  <si>
    <t>10</t>
  </si>
  <si>
    <t>133201109</t>
  </si>
  <si>
    <t>Příplatek za lepivost u hloubení šachet v hornině tř. 3</t>
  </si>
  <si>
    <t>-1886745981</t>
  </si>
  <si>
    <t>11</t>
  </si>
  <si>
    <t>162201102</t>
  </si>
  <si>
    <t>Vodorovné přemístění do 50 m výkopku/sypaniny z horniny tř. 1 až 4</t>
  </si>
  <si>
    <t>-1518101070</t>
  </si>
  <si>
    <t>Zemní práce - přesun (předpokládaný obj)</t>
  </si>
  <si>
    <t>(jáma_obj)</t>
  </si>
  <si>
    <t>(rýhy_obj)</t>
  </si>
  <si>
    <t>(patky_obj)</t>
  </si>
  <si>
    <t>(obsyp_obj)</t>
  </si>
  <si>
    <t>12</t>
  </si>
  <si>
    <t>171201201</t>
  </si>
  <si>
    <t>Uložení sypaniny na skládky</t>
  </si>
  <si>
    <t>894796024</t>
  </si>
  <si>
    <t>13</t>
  </si>
  <si>
    <t>167101102</t>
  </si>
  <si>
    <t>Nakládání výkopku z hornin tř. 1 až 4 přes 100 m3</t>
  </si>
  <si>
    <t>626939448</t>
  </si>
  <si>
    <t>14</t>
  </si>
  <si>
    <t>174101101</t>
  </si>
  <si>
    <t>Zásyp jam, šachet rýh nebo kolem objektů sypaninou se zhutněním</t>
  </si>
  <si>
    <t>-1205359774</t>
  </si>
  <si>
    <t>Zemní práce - obsyp (předpokládaný obj)</t>
  </si>
  <si>
    <t>obsyp</t>
  </si>
  <si>
    <t>(14,17*2+8,57*2)*0,60*0,40</t>
  </si>
  <si>
    <t>podsyp</t>
  </si>
  <si>
    <t>(84,80)*0,40</t>
  </si>
  <si>
    <t>162401102</t>
  </si>
  <si>
    <t>Vodorovné přemístění do 2000 m výkopku/sypaniny z horniny tř. 1 až 4</t>
  </si>
  <si>
    <t>-254523956</t>
  </si>
  <si>
    <t>-(obsyp_obj)</t>
  </si>
  <si>
    <t>16</t>
  </si>
  <si>
    <t>171201211</t>
  </si>
  <si>
    <t>Poplatek za uložení stavebního odpadu - zeminy a kameniva na skládce</t>
  </si>
  <si>
    <t>t</t>
  </si>
  <si>
    <t>-1916277972</t>
  </si>
  <si>
    <t>73,661*2 'Přepočtené koeficientem množství</t>
  </si>
  <si>
    <t>Zakládání</t>
  </si>
  <si>
    <t>17</t>
  </si>
  <si>
    <t>213141111</t>
  </si>
  <si>
    <t>Zřízení vrstvy z geotextilie v rovině nebo ve sklonu do 1:5 š do 3 m</t>
  </si>
  <si>
    <t>m2</t>
  </si>
  <si>
    <t>157784289</t>
  </si>
  <si>
    <t>Základy - podsyp, separace (pl)</t>
  </si>
  <si>
    <t>84,80</t>
  </si>
  <si>
    <t>18</t>
  </si>
  <si>
    <t>M</t>
  </si>
  <si>
    <t>693111420</t>
  </si>
  <si>
    <t>geotextilie netkaná PP 200g/m2</t>
  </si>
  <si>
    <t>CS ÚRS 2018 01</t>
  </si>
  <si>
    <t>219021394</t>
  </si>
  <si>
    <t>84,8*1,1 'Přepočtené koeficientem množství</t>
  </si>
  <si>
    <t>19</t>
  </si>
  <si>
    <t>274313611</t>
  </si>
  <si>
    <t>Základové pásy z betonu tř. C 16/20</t>
  </si>
  <si>
    <t>138598600</t>
  </si>
  <si>
    <t>Základy - pasy (dl * š * v)</t>
  </si>
  <si>
    <t>20</t>
  </si>
  <si>
    <t>275313611</t>
  </si>
  <si>
    <t>Základové patky z betonu tř. C 16/20</t>
  </si>
  <si>
    <t>876802238</t>
  </si>
  <si>
    <t>Základy - patky (dl * š * v * p)</t>
  </si>
  <si>
    <t>(0,60*4+0,70)*0,60*0,55</t>
  </si>
  <si>
    <t>279113136</t>
  </si>
  <si>
    <t>Základová zeď tl do 500 mm z tvárnic ztraceného bednění včetně výplně z betonu tř. C 16/20</t>
  </si>
  <si>
    <t>-702060458</t>
  </si>
  <si>
    <t>Základy - pasy, ztracenky (dl * v)</t>
  </si>
  <si>
    <t>pasy</t>
  </si>
  <si>
    <t>(13,12*2+7,87*2)*0,75</t>
  </si>
  <si>
    <t>patky</t>
  </si>
  <si>
    <t>(0,60*4+0,70)*0,75</t>
  </si>
  <si>
    <t>22</t>
  </si>
  <si>
    <t>279361821</t>
  </si>
  <si>
    <t>Výztuž základových zdí nosných betonářskou ocelí 10 505</t>
  </si>
  <si>
    <t>-725777892</t>
  </si>
  <si>
    <t>Základy - pasy, ztracenky, výztuž (dl * v * m) (m = 15,0 kg/m2)</t>
  </si>
  <si>
    <t>((13,12*2+7,87*2)*0,75)*15,0/1000</t>
  </si>
  <si>
    <t>((0,60*4+0,70)*0,75)*15,0/1000</t>
  </si>
  <si>
    <t>23</t>
  </si>
  <si>
    <t>271572211</t>
  </si>
  <si>
    <t>Podsyp pod základové konstrukce se zhutněním z netříděného štěrkopísku</t>
  </si>
  <si>
    <t>-1365696781</t>
  </si>
  <si>
    <t>Základy - podsyp (pl * v)</t>
  </si>
  <si>
    <t>24</t>
  </si>
  <si>
    <t>273321411</t>
  </si>
  <si>
    <t>Základové desky ze ŽB bez zvýšených nároků na prostředí tř. C 20/25</t>
  </si>
  <si>
    <t>-468497636</t>
  </si>
  <si>
    <t>Základy - deska (pl * v)</t>
  </si>
  <si>
    <t>(84,80)*0,15</t>
  </si>
  <si>
    <t>25</t>
  </si>
  <si>
    <t>273351121</t>
  </si>
  <si>
    <t>Zřízení bednění základových desek</t>
  </si>
  <si>
    <t>1671932004</t>
  </si>
  <si>
    <t>Základy - deska, bednění (dl * v)</t>
  </si>
  <si>
    <t>(42,00)*0,50</t>
  </si>
  <si>
    <t>26</t>
  </si>
  <si>
    <t>273351122</t>
  </si>
  <si>
    <t>Odstranění bednění základových desek</t>
  </si>
  <si>
    <t>2136943748</t>
  </si>
  <si>
    <t>27</t>
  </si>
  <si>
    <t>273362021</t>
  </si>
  <si>
    <t>Výztuž základových desek svařovanými sítěmi Kari</t>
  </si>
  <si>
    <t>-800060784</t>
  </si>
  <si>
    <t>Základy - deska (pl * m) (m = 4,44 kg/m2)</t>
  </si>
  <si>
    <t>(84,80*2)*4,44*1,2/1000</t>
  </si>
  <si>
    <t>28</t>
  </si>
  <si>
    <t>2733541X1</t>
  </si>
  <si>
    <t>Prostupy a chráničky základem z PVC KG (dle PD)</t>
  </si>
  <si>
    <t>kpl</t>
  </si>
  <si>
    <t>1262722058</t>
  </si>
  <si>
    <t>Svislé a kompletní konstrukce</t>
  </si>
  <si>
    <t>29</t>
  </si>
  <si>
    <t>311238650</t>
  </si>
  <si>
    <t>Zdivo jednovrstvé tepelně izolační z cihel broušených s vniřní izolací z minerální vlny na tenkovrstvou maltu U přes 0,18 do 0,22 W/m2K tl 300 mm</t>
  </si>
  <si>
    <t>1528471826</t>
  </si>
  <si>
    <t>Zdivo nosné - keramické tl. 500 mm (dl * v)</t>
  </si>
  <si>
    <t>(13,12*2+7,87*2)*2,50</t>
  </si>
  <si>
    <t>- otvory (š * v)</t>
  </si>
  <si>
    <t>-(1,0*2,02+1,25*0,75+0,75*0,75*3+1,0*0,75+1,0*2,02+0,75*0,75+1,0*2,02+1,75*0,65*2+1,0*1,4)</t>
  </si>
  <si>
    <t>30</t>
  </si>
  <si>
    <t>311113134</t>
  </si>
  <si>
    <t>Nosná zeď tl do 300 mm z hladkých tvárnic ztraceného bednění včetně výplně z betonu tř. C 16/20</t>
  </si>
  <si>
    <t>-641493228</t>
  </si>
  <si>
    <t>Zdivo nosné - ztracenky tl. 300 mm (dl * v)</t>
  </si>
  <si>
    <t>(5,97)*0,75</t>
  </si>
  <si>
    <t>(6,75)*0,50</t>
  </si>
  <si>
    <t>(7,47*2)*0,40</t>
  </si>
  <si>
    <t>31</t>
  </si>
  <si>
    <t>341361821</t>
  </si>
  <si>
    <t>Výztuž stěn betonářskou ocelí 10 505</t>
  </si>
  <si>
    <t>-689061534</t>
  </si>
  <si>
    <t>Zdivo nosné - ztracenky tl. 300 mm, výztuž (dl * v * m) (m = 15,0 kg/m2)</t>
  </si>
  <si>
    <t>((5,97)*0,75)*15,0/1000</t>
  </si>
  <si>
    <t>((6,75)*0,50)*15,0/1000</t>
  </si>
  <si>
    <t>((7,47*2)*0,40)*15,0/1000</t>
  </si>
  <si>
    <t>32</t>
  </si>
  <si>
    <t>342244211</t>
  </si>
  <si>
    <t>Příčka z cihel broušených na tenkovrstvou maltu tloušťky 115 mm</t>
  </si>
  <si>
    <t>208549900</t>
  </si>
  <si>
    <t>Zdivo nenosné - keramické tl. 115 mm (dl * v)</t>
  </si>
  <si>
    <t>(12,11+2,13+1,88+2,12+4,31+4,12)*3,00</t>
  </si>
  <si>
    <t>(3,62)*3,25</t>
  </si>
  <si>
    <t xml:space="preserve"> - otvory (š * v)</t>
  </si>
  <si>
    <t>-(0,8*2,02*2+0,9*2,02*2+1,0*2,02*3)</t>
  </si>
  <si>
    <t>33</t>
  </si>
  <si>
    <t>311235121</t>
  </si>
  <si>
    <t>Zdivo jednovrstvé z cihel broušených do P10 na tenkovrstvou maltu tl 200 mm</t>
  </si>
  <si>
    <t>1889534020</t>
  </si>
  <si>
    <t>Zdivo nenosné - keramické tl. 200 mm (dl * v)</t>
  </si>
  <si>
    <t>(2,00)*3,00</t>
  </si>
  <si>
    <t>34</t>
  </si>
  <si>
    <t>342291121</t>
  </si>
  <si>
    <t>Ukotvení příček k cihelným konstrukcím plochými kotvami</t>
  </si>
  <si>
    <t>m</t>
  </si>
  <si>
    <t>923115706</t>
  </si>
  <si>
    <t>Zdivo nenosné - kotvení (v * p)</t>
  </si>
  <si>
    <t>(3,00)*8</t>
  </si>
  <si>
    <t>(3,62)*3</t>
  </si>
  <si>
    <t>37</t>
  </si>
  <si>
    <t>317168053</t>
  </si>
  <si>
    <t>Překlad keramický vysoký v 238 mm dl 1500 mm</t>
  </si>
  <si>
    <t>kus</t>
  </si>
  <si>
    <t>-1350961750</t>
  </si>
  <si>
    <t>Překlad systémový (p)</t>
  </si>
  <si>
    <t>PŘ/1</t>
  </si>
  <si>
    <t>35</t>
  </si>
  <si>
    <t>317168051</t>
  </si>
  <si>
    <t>Překlad keramický vysoký v 238 mm dl 1000 mm</t>
  </si>
  <si>
    <t>844875508</t>
  </si>
  <si>
    <t>PŘ/2</t>
  </si>
  <si>
    <t>36</t>
  </si>
  <si>
    <t>317168052</t>
  </si>
  <si>
    <t>Překlad keramický vysoký v 238 mm dl 1250 mm</t>
  </si>
  <si>
    <t>-1589136595</t>
  </si>
  <si>
    <t>PŘ/3</t>
  </si>
  <si>
    <t>38</t>
  </si>
  <si>
    <t>317168054</t>
  </si>
  <si>
    <t>Překlad keramický vysoký v 238 mm dl 1750 mm</t>
  </si>
  <si>
    <t>1160737643</t>
  </si>
  <si>
    <t>PŘ/4</t>
  </si>
  <si>
    <t>39</t>
  </si>
  <si>
    <t>317168012</t>
  </si>
  <si>
    <t>Překlad keramický plochý š 115 mm dl 1250 mm</t>
  </si>
  <si>
    <t>-1154735227</t>
  </si>
  <si>
    <t>PŘ/5</t>
  </si>
  <si>
    <t>40</t>
  </si>
  <si>
    <t>317941123</t>
  </si>
  <si>
    <t>Osazování ocelových válcovaných nosníků na zdivu I, IE, U, UE nebo L do č 22</t>
  </si>
  <si>
    <t>387559472</t>
  </si>
  <si>
    <t>Prvky krovu (dl * p * m)</t>
  </si>
  <si>
    <t>vaznice U 160 (m = 18,80 kg/m)</t>
  </si>
  <si>
    <t>(7,00*2)*18,80/1000</t>
  </si>
  <si>
    <t>41</t>
  </si>
  <si>
    <t>13010916</t>
  </si>
  <si>
    <t>ocel profilová UE 160 jakost 11 375</t>
  </si>
  <si>
    <t>18999</t>
  </si>
  <si>
    <t>0,263*1,1 'Přepočtené koeficientem množství</t>
  </si>
  <si>
    <t>Vodorovné konstrukce</t>
  </si>
  <si>
    <t>42</t>
  </si>
  <si>
    <t>417351712</t>
  </si>
  <si>
    <t>Ztracené bednění věnců z U-profilů z lehkého keramického betonu pro zdivo tl 300 mm</t>
  </si>
  <si>
    <t>-65287398</t>
  </si>
  <si>
    <t>Zdivo nosné - věnec (dl)</t>
  </si>
  <si>
    <t>(13,12)*2+(7,87)*2</t>
  </si>
  <si>
    <t>43</t>
  </si>
  <si>
    <t>417321414</t>
  </si>
  <si>
    <t>Ztužující pásy a věnce ze ŽB tř. C 20/25</t>
  </si>
  <si>
    <t>-1292290524</t>
  </si>
  <si>
    <t>Zdivo nosné - věnec (dl * š * v)</t>
  </si>
  <si>
    <t>((13,12)*2+(7,87)*2)*0,20*0,20</t>
  </si>
  <si>
    <t>44</t>
  </si>
  <si>
    <t>417361821</t>
  </si>
  <si>
    <t>Výztuž ztužujících pásů a věnců betonářskou ocelí 10 505</t>
  </si>
  <si>
    <t>-106793737</t>
  </si>
  <si>
    <t>Zdivo nosné - věnec, výztuž (dl * š * v * m) (m = 80,0 kg/m3)</t>
  </si>
  <si>
    <t>(((13,12)*2+(7,87)*2)*0,20*0,20)*80,0/1000</t>
  </si>
  <si>
    <t>Komunikace pozemní</t>
  </si>
  <si>
    <t>45</t>
  </si>
  <si>
    <t>564851111</t>
  </si>
  <si>
    <t>Podklad ze štěrkodrtě ŠD tl 150 mm</t>
  </si>
  <si>
    <t>-616005439</t>
  </si>
  <si>
    <t>Souvrství podlahy - podsyp (dl * š)</t>
  </si>
  <si>
    <t>skladba P.04 - mmístnost (112)</t>
  </si>
  <si>
    <t>(97,47)</t>
  </si>
  <si>
    <t>46</t>
  </si>
  <si>
    <t>596811120</t>
  </si>
  <si>
    <t>Kladení betonové dlažby komunikací pro pěší do lože z kameniva vel do 0,09 m2 plochy do 50 m2</t>
  </si>
  <si>
    <t>-1588612171</t>
  </si>
  <si>
    <t>Souvrství podlahy - dlažba (dl * š)</t>
  </si>
  <si>
    <t>47</t>
  </si>
  <si>
    <t>59246003</t>
  </si>
  <si>
    <t>dlažba plošná betonová terasová hladká 50x50x5cm</t>
  </si>
  <si>
    <t>-1959928595</t>
  </si>
  <si>
    <t>97,47*1,1 'Přepočtené koeficientem množství</t>
  </si>
  <si>
    <t>Úpravy povrchů, podlahy a osazování výplní</t>
  </si>
  <si>
    <t>48</t>
  </si>
  <si>
    <t>612321111</t>
  </si>
  <si>
    <t>Vápenocementová omítka hrubá jednovrstvá zatřená vnitřních stěn nanášená ručně</t>
  </si>
  <si>
    <t>424825441</t>
  </si>
  <si>
    <t>Omítka stěn (dl * v) - otvory (š * v)</t>
  </si>
  <si>
    <t>skladba PV.02 - místnost (102; 103; 104; 105; 106; 107; 108; 109)</t>
  </si>
  <si>
    <t>(obklad_pl)</t>
  </si>
  <si>
    <t>49</t>
  </si>
  <si>
    <t>612321141</t>
  </si>
  <si>
    <t>Vápenocementová omítka štuková dvouvrstvá vnitřních stěn nanášená ručně</t>
  </si>
  <si>
    <t>-1618035636</t>
  </si>
  <si>
    <t>skladba PV.01 - místnsot (102; 103)</t>
  </si>
  <si>
    <t>(skladba_P01_obv)*3,20</t>
  </si>
  <si>
    <t>-((1,75*0,65*2+0,9*2,02+1,0*2,02*2))</t>
  </si>
  <si>
    <t>skladba PV.01 - místnost (105; 106; 107; 108; 109; 110; 111)</t>
  </si>
  <si>
    <t>(skladba_P02_obv)*3,00</t>
  </si>
  <si>
    <t>-((0,8*2,02)+(0,75*0,75+0,8*2,02)+(0,75*0,75+1,0*2,02)+(0,75*0,75+0,9*2,02+1,0*2,02)+(1,0*0,75+0,9*2,02)+(1,0*1,4+1,0*2,02)+(0,75*0,75+1,0*2,02))</t>
  </si>
  <si>
    <t>skladba PV.01 - místnost (101; 104)</t>
  </si>
  <si>
    <t>(skladba_P03_obv)*3,00</t>
  </si>
  <si>
    <t>-((1,0*2,02+1,0*2,02*3)+(1,25*0,75+0,8*2,02*2+0,9*2,02))</t>
  </si>
  <si>
    <t>Ostění</t>
  </si>
  <si>
    <t>- skladba PV.02 - místnost (102; 103; 104; 105; 106; 107; 108; 109)</t>
  </si>
  <si>
    <t>((1,0+2,02*2)+(1,25+0,75*2)+(0,75+0,75*2)*4+(1,0+0,75*2)+(1,0+2,02*2)+(1,75+0,65*2)*2+(1,0+2,02*2)+(1,0+1,4*2))*0,34</t>
  </si>
  <si>
    <t>-(obklad_pl)</t>
  </si>
  <si>
    <t>50</t>
  </si>
  <si>
    <t>622143003</t>
  </si>
  <si>
    <t>Montáž omítkových plastových nebo pozinkovaných rohových profilů s tkaninou</t>
  </si>
  <si>
    <t>-2101485574</t>
  </si>
  <si>
    <t>KZS - systémové lišty (dl)</t>
  </si>
  <si>
    <t>(3,00)*2+(3,50)+(3,80)*2</t>
  </si>
  <si>
    <t>((1,0+2,02*2)+(1,25+0,75*2)+(0,75+0,75*2)*4+(1,0+0,75*2)+(1,0+2,02*2)+(1,75+0,65*2)*2+(1,0+2,02*2)+(1,0+1,4*2))</t>
  </si>
  <si>
    <t>51</t>
  </si>
  <si>
    <t>590514800</t>
  </si>
  <si>
    <t>profil rohový Al s tkaninou kontaktního zateplení</t>
  </si>
  <si>
    <t>-1397871049</t>
  </si>
  <si>
    <t>56,37*1,1 'Přepočtené koeficientem množství</t>
  </si>
  <si>
    <t>52</t>
  </si>
  <si>
    <t>622143004</t>
  </si>
  <si>
    <t>Montáž omítkových samolepících začišťovacích profilů pro spojení s okenním rámem</t>
  </si>
  <si>
    <t>493116292</t>
  </si>
  <si>
    <t>53</t>
  </si>
  <si>
    <t>590514760</t>
  </si>
  <si>
    <t>profil okenní začišťovací se sklovláknitou armovací tkaninou 9 mm/2,4 m</t>
  </si>
  <si>
    <t>-1563535324</t>
  </si>
  <si>
    <t>39,27*1,1 'Přepočtené koeficientem množství</t>
  </si>
  <si>
    <t>54</t>
  </si>
  <si>
    <t>622211041</t>
  </si>
  <si>
    <t>Montáž kontaktního zateplení vnějších stěn z polystyrénových desek tl do 200 mm</t>
  </si>
  <si>
    <t>-682854895</t>
  </si>
  <si>
    <t>55</t>
  </si>
  <si>
    <t>28375935</t>
  </si>
  <si>
    <t>deska EPS 70 fasádní λ=0,039 tl 150mm</t>
  </si>
  <si>
    <t>168373662</t>
  </si>
  <si>
    <t>KZS - překlad (dl * v)</t>
  </si>
  <si>
    <t>(1,25*3+1,50+1,00*4+2,25)*0,25</t>
  </si>
  <si>
    <t>2,875*1,1 'Přepočtené koeficientem množství</t>
  </si>
  <si>
    <t>56</t>
  </si>
  <si>
    <t>28375954</t>
  </si>
  <si>
    <t>deska EPS 70 fasádní λ=0,039 tl 200mm</t>
  </si>
  <si>
    <t>-1318874198</t>
  </si>
  <si>
    <t>KZS - stěny (pl)</t>
  </si>
  <si>
    <t>(13,12)*0,50</t>
  </si>
  <si>
    <t>(7,47*2)*1,00</t>
  </si>
  <si>
    <t>(6,37)*1,30</t>
  </si>
  <si>
    <t>(6,75)*1,20</t>
  </si>
  <si>
    <t>37,881*1,1 'Přepočtené koeficientem množství</t>
  </si>
  <si>
    <t>57</t>
  </si>
  <si>
    <t>622212011</t>
  </si>
  <si>
    <t>Montáž kontaktního zateplení vnějšího ostění hl. špalety do 200 mm z polystyrenu tl do 80 mm</t>
  </si>
  <si>
    <t>492975894</t>
  </si>
  <si>
    <t>KZS - ostění (dl)</t>
  </si>
  <si>
    <t>(1,75)</t>
  </si>
  <si>
    <t>58</t>
  </si>
  <si>
    <t>28375936</t>
  </si>
  <si>
    <t>deska EPS 70 fasádní λ=0,039 tl 80mm</t>
  </si>
  <si>
    <t>-1932344409</t>
  </si>
  <si>
    <t>KZS - ostění (dl * š)</t>
  </si>
  <si>
    <t>(1,75)*0,37</t>
  </si>
  <si>
    <t>0,648*1,1 'Přepočtené koeficientem množství</t>
  </si>
  <si>
    <t>59</t>
  </si>
  <si>
    <t>622321121</t>
  </si>
  <si>
    <t>Vápenocementová omítka hladká jednovrstvá vnějších stěn nanášená ručně</t>
  </si>
  <si>
    <t>427217685</t>
  </si>
  <si>
    <t>KZS - stěny, omítka (pl)</t>
  </si>
  <si>
    <t>KZS - překlad, omítka (dl * v)</t>
  </si>
  <si>
    <t>60</t>
  </si>
  <si>
    <t>622321141</t>
  </si>
  <si>
    <t>Vápenocementová omítka štuková dvouvrstvá vnějších stěn nanášená ručně</t>
  </si>
  <si>
    <t>20274219</t>
  </si>
  <si>
    <t>Omítka vnější (dl * v)</t>
  </si>
  <si>
    <t>((1,0+2,02*2)+(1,25+0,75*2)+(0,75+0,75*2)*4+(1,0+0,75*2)+(1,0+2,02*2)+(1,75+0,65*2)*2+(1,0+2,02*2)+(1,0+1,4*2))*0,08</t>
  </si>
  <si>
    <t>-(1,0*2,02+1,25*0,75+0,75*0,75*4+1,0*0,75+1,0*2,02+1,0*2,02+1,75*0,65+1,0*1,4)</t>
  </si>
  <si>
    <t>147</t>
  </si>
  <si>
    <t>622142001</t>
  </si>
  <si>
    <t>Potažení vnějších stěn sklovláknitým pletivem vtlačeným do tenkovrstvé hmoty</t>
  </si>
  <si>
    <t>-50770519</t>
  </si>
  <si>
    <t>146</t>
  </si>
  <si>
    <t>622511111</t>
  </si>
  <si>
    <t>Tenkovrstvá akrylátová mozaiková střednězrnná omítka včetně penetrace vnějších stěn</t>
  </si>
  <si>
    <t>1417258962</t>
  </si>
  <si>
    <t>VP.03</t>
  </si>
  <si>
    <t>43*0,15</t>
  </si>
  <si>
    <t>61</t>
  </si>
  <si>
    <t>632481213</t>
  </si>
  <si>
    <t>Separační vrstva z PE fólie</t>
  </si>
  <si>
    <t>-1148363301</t>
  </si>
  <si>
    <t>Souvrství podlahy - anhydrit, separace (dl * š)</t>
  </si>
  <si>
    <t>skladba P.01 - místnost (102; 103)</t>
  </si>
  <si>
    <t>(skladba_P01_pl)</t>
  </si>
  <si>
    <t>skladba P.02 - místnost (105; 106; 107; 108; 109; 110; 111)</t>
  </si>
  <si>
    <t>(skladba_P02_pl)</t>
  </si>
  <si>
    <t>skladba P.03 - místnost (101; 104)</t>
  </si>
  <si>
    <t>(skladba_P03_pl)</t>
  </si>
  <si>
    <t>62</t>
  </si>
  <si>
    <t>632441215</t>
  </si>
  <si>
    <t>Potěr anhydritový samonivelační tl do 50 mm C20 litý</t>
  </si>
  <si>
    <t>-2032070384</t>
  </si>
  <si>
    <t>Souvrství podlahy - anhydrit (dl * š)</t>
  </si>
  <si>
    <t>63</t>
  </si>
  <si>
    <t>632451491</t>
  </si>
  <si>
    <t>Příplatek k potěrům za přehlazení povrchu</t>
  </si>
  <si>
    <t>591890883</t>
  </si>
  <si>
    <t>64</t>
  </si>
  <si>
    <t>634112123</t>
  </si>
  <si>
    <t>Obvodová dilatace podlahovým páskem s fólií v 80 mm š 5 mm mezi stěnou a samonivelačním potěrem</t>
  </si>
  <si>
    <t>1071079616</t>
  </si>
  <si>
    <t>Souvrství podlahy - anhydrit, dilatace (dl)</t>
  </si>
  <si>
    <t>(skladba_P01_obv)</t>
  </si>
  <si>
    <t>(skladba_P02_obv)</t>
  </si>
  <si>
    <t>(skladba_P03_obv)</t>
  </si>
  <si>
    <t>Ostatní konstrukce a práce, bourání</t>
  </si>
  <si>
    <t>65</t>
  </si>
  <si>
    <t>916231213</t>
  </si>
  <si>
    <t>Osazení chodníkového obrubníku betonového stojatého s boční opěrou do lože z betonu prostého</t>
  </si>
  <si>
    <t>-1215163426</t>
  </si>
  <si>
    <t>Souvrství podlahy - obrubník (dl)</t>
  </si>
  <si>
    <t>58,6</t>
  </si>
  <si>
    <t>66</t>
  </si>
  <si>
    <t>59217016</t>
  </si>
  <si>
    <t>obrubník betonový chodníkový 100x8x25 cm</t>
  </si>
  <si>
    <t>565340243</t>
  </si>
  <si>
    <t>58,6*1,1 'Přepočtené koeficientem množství</t>
  </si>
  <si>
    <t>67</t>
  </si>
  <si>
    <t>949101111</t>
  </si>
  <si>
    <t>Lešení pomocné pro objekty pozemních staveb s lešeňovou podlahou v do 1,9 m zatížení do 150 kg/m2</t>
  </si>
  <si>
    <t>582259175</t>
  </si>
  <si>
    <t>68</t>
  </si>
  <si>
    <t>952901111</t>
  </si>
  <si>
    <t>Vyčištění budov bytové a občanské výstavby při výšce podlaží do 4 m</t>
  </si>
  <si>
    <t>-2115275733</t>
  </si>
  <si>
    <t>998</t>
  </si>
  <si>
    <t>Přesun hmot</t>
  </si>
  <si>
    <t>69</t>
  </si>
  <si>
    <t>998011001</t>
  </si>
  <si>
    <t>Přesun hmot pro budovy zděné v do 6 m</t>
  </si>
  <si>
    <t>2021309577</t>
  </si>
  <si>
    <t>PSV</t>
  </si>
  <si>
    <t>Práce a dodávky PSV</t>
  </si>
  <si>
    <t>711</t>
  </si>
  <si>
    <t>Izolace proti vodě, vlhkosti a plynům</t>
  </si>
  <si>
    <t>70</t>
  </si>
  <si>
    <t>711111001</t>
  </si>
  <si>
    <t>Provedení izolace proti zemní vlhkosti vodorovné za studena nátěrem penetračním</t>
  </si>
  <si>
    <t>404187428</t>
  </si>
  <si>
    <t>Základy - HIV NAIP, penetrace (pl)</t>
  </si>
  <si>
    <t>71</t>
  </si>
  <si>
    <t>711112001</t>
  </si>
  <si>
    <t>Provedení izolace proti zemní vlhkosti svislé za studena nátěrem penetračním</t>
  </si>
  <si>
    <t>561125957</t>
  </si>
  <si>
    <t>Základy - HIS NAIP, penetrace (dl * v)</t>
  </si>
  <si>
    <t>(42,00)*1,00</t>
  </si>
  <si>
    <t>72</t>
  </si>
  <si>
    <t>11163150</t>
  </si>
  <si>
    <t>lak asfaltový penetrační</t>
  </si>
  <si>
    <t>1734124892</t>
  </si>
  <si>
    <t>126,8*0,00035 'Přepočtené koeficientem množství</t>
  </si>
  <si>
    <t>73</t>
  </si>
  <si>
    <t>711141559</t>
  </si>
  <si>
    <t>Provedení izolace proti zemní vlhkosti pásy přitavením vodorovné NAIP</t>
  </si>
  <si>
    <t>597261517</t>
  </si>
  <si>
    <t>Základy - HIV NAIP (pl)</t>
  </si>
  <si>
    <t>74</t>
  </si>
  <si>
    <t>711142559</t>
  </si>
  <si>
    <t>Provedení izolace proti zemní vlhkosti pásy přitavením svislé NAIP</t>
  </si>
  <si>
    <t>371492139</t>
  </si>
  <si>
    <t>Základy - HIS NAIP (dl * v)</t>
  </si>
  <si>
    <t>75</t>
  </si>
  <si>
    <t>62852123</t>
  </si>
  <si>
    <t>pásy s modifikovaným asfaltem vložka PE rouno minerální jemnozrnný posyp tl 4mm</t>
  </si>
  <si>
    <t>-1272477233</t>
  </si>
  <si>
    <t>126,8*1,1 'Přepočtené koeficientem množství</t>
  </si>
  <si>
    <t>76</t>
  </si>
  <si>
    <t>998711101</t>
  </si>
  <si>
    <t>Přesun hmot tonážní pro izolace proti vodě, vlhkosti a plynům v objektech výšky do 6 m</t>
  </si>
  <si>
    <t>-1946066454</t>
  </si>
  <si>
    <t>713</t>
  </si>
  <si>
    <t>Izolace tepelné</t>
  </si>
  <si>
    <t>77</t>
  </si>
  <si>
    <t>713121111</t>
  </si>
  <si>
    <t>Montáž izolace tepelné podlah volně kladenými rohožemi, pásy, dílci, deskami 1 vrstva</t>
  </si>
  <si>
    <t>690739158</t>
  </si>
  <si>
    <t>Souvrství podlahy - TIV (dl * š)</t>
  </si>
  <si>
    <t>78</t>
  </si>
  <si>
    <t>28372309</t>
  </si>
  <si>
    <t>deska EPS 100 pro trvalé zatížení v tlaku (max. 2000 kg/m2) tl 100mm</t>
  </si>
  <si>
    <t>-315894972</t>
  </si>
  <si>
    <t>65,8*1,1 'Přepočtené koeficientem množství</t>
  </si>
  <si>
    <t>79</t>
  </si>
  <si>
    <t>713151111</t>
  </si>
  <si>
    <t>Montáž izolace tepelné střech šikmých kladené volně mezi krokve rohoží, pásů, desek</t>
  </si>
  <si>
    <t>1582719399</t>
  </si>
  <si>
    <t>Souvrství střechy - TI (dl * š)</t>
  </si>
  <si>
    <t>skladba S.01</t>
  </si>
  <si>
    <t>(13,00*7,80)</t>
  </si>
  <si>
    <t>80</t>
  </si>
  <si>
    <t>63150798</t>
  </si>
  <si>
    <t>plsť skelná pro izolaci mezi krokve λ=0,036  tl 180mm</t>
  </si>
  <si>
    <t>1579960267</t>
  </si>
  <si>
    <t>101,4*1,1 'Přepočtené koeficientem množství</t>
  </si>
  <si>
    <t>142</t>
  </si>
  <si>
    <t>713151121</t>
  </si>
  <si>
    <t>Montáž izolace tepelné střech šikmých kladené volně pod krokve rohoží, pásů, desek</t>
  </si>
  <si>
    <t>-135008823</t>
  </si>
  <si>
    <t>143</t>
  </si>
  <si>
    <t>631507X1</t>
  </si>
  <si>
    <t>plsť skelná pro izolaci mezi krokve λ=0,035  tl 50mm</t>
  </si>
  <si>
    <t>-1110637873</t>
  </si>
  <si>
    <t>84</t>
  </si>
  <si>
    <t>998713101</t>
  </si>
  <si>
    <t>Přesun hmot tonážní pro izolace tepelné v objektech v do 6 m</t>
  </si>
  <si>
    <t>-71801960</t>
  </si>
  <si>
    <t>762</t>
  </si>
  <si>
    <t>Konstrukce tesařské</t>
  </si>
  <si>
    <t>85</t>
  </si>
  <si>
    <t>762332142</t>
  </si>
  <si>
    <t>Montáž vázaných kcí krovů pravidelných z hraněného řeziva plochy do 224 cm2 s ocelovými spojkami</t>
  </si>
  <si>
    <t>1594012636</t>
  </si>
  <si>
    <t>Prvky krovu (dl * p)</t>
  </si>
  <si>
    <t>krokev</t>
  </si>
  <si>
    <t>(9,30)*15</t>
  </si>
  <si>
    <t>(9,30)*9</t>
  </si>
  <si>
    <t>vaznice</t>
  </si>
  <si>
    <t>(12,20)+(5,45)*2</t>
  </si>
  <si>
    <t>(5,50)*5+(12,20)*3</t>
  </si>
  <si>
    <t>sloupek</t>
  </si>
  <si>
    <t>(2,60)*2+(3,10)*2+(3,30)*3</t>
  </si>
  <si>
    <t>pozednice</t>
  </si>
  <si>
    <t>(14,00)*2</t>
  </si>
  <si>
    <t>námětek</t>
  </si>
  <si>
    <t>(19,40)*2+(8,80)*2</t>
  </si>
  <si>
    <t>86</t>
  </si>
  <si>
    <t>60511166</t>
  </si>
  <si>
    <t>řezivo jehličnaté hranol dl 4 - 6 m jakost I.</t>
  </si>
  <si>
    <t>-367449123</t>
  </si>
  <si>
    <t>Prvky krovu (dl * p * š * v)</t>
  </si>
  <si>
    <t>(9,30*15)*0,10*0,18</t>
  </si>
  <si>
    <t>(9,30*9)*0,08*0,18</t>
  </si>
  <si>
    <t>(12,20+5,45*2)*0,16*0,18</t>
  </si>
  <si>
    <t>((5,50)*5+(12,20)*3)*0,135*0,07</t>
  </si>
  <si>
    <t>(2,60*2+3,10*2+3,30*3)*0,16*0,16</t>
  </si>
  <si>
    <t>(14,00*2)*0,12*0,18</t>
  </si>
  <si>
    <t>((19,40)*2+(8,80)*2)*0,135*0,035</t>
  </si>
  <si>
    <t>6,403*1,1 'Přepočtené koeficientem množství</t>
  </si>
  <si>
    <t>87</t>
  </si>
  <si>
    <t>762342441</t>
  </si>
  <si>
    <t>Montáž lišt trojúhelníkových nebo kontralatí na střechách sklonu do 60°</t>
  </si>
  <si>
    <t>-1722265848</t>
  </si>
  <si>
    <t>Souvrství střechy - kontralatě (dl * p)</t>
  </si>
  <si>
    <t>(7,80)*15</t>
  </si>
  <si>
    <t>skladba S.02</t>
  </si>
  <si>
    <t>106,20</t>
  </si>
  <si>
    <t>88</t>
  </si>
  <si>
    <t>60514114</t>
  </si>
  <si>
    <t>řezivo jehličnaté latě střešní impregnované dl 4 m</t>
  </si>
  <si>
    <t>1305197370</t>
  </si>
  <si>
    <t>Souvrství střechy - kontralatě (dl * p * š * v)</t>
  </si>
  <si>
    <t>(7,80*15)*0,06*0,06</t>
  </si>
  <si>
    <t>(106,20)*0,06*0,06</t>
  </si>
  <si>
    <t>0,803*1,1 'Přepočtené koeficientem množství</t>
  </si>
  <si>
    <t>89</t>
  </si>
  <si>
    <t>762395000</t>
  </si>
  <si>
    <t>Spojovací prostředky pro montáž krovu, bednění, laťování, světlíky, klíny</t>
  </si>
  <si>
    <t>192475029</t>
  </si>
  <si>
    <t>7,206*1,274 'Přepočtené koeficientem množství</t>
  </si>
  <si>
    <t>151</t>
  </si>
  <si>
    <t>762341260</t>
  </si>
  <si>
    <t>Montáž bednění střech rovných a šikmých sklonu do 60° z palubek</t>
  </si>
  <si>
    <t>1182983826</t>
  </si>
  <si>
    <t>Souvrství střechy - bednění (pl)</t>
  </si>
  <si>
    <t>(79,10)</t>
  </si>
  <si>
    <t>152</t>
  </si>
  <si>
    <t>611911X7</t>
  </si>
  <si>
    <t>palubky obkladové modřín profil klasický 25x146mm jakost A/B</t>
  </si>
  <si>
    <t>997557215</t>
  </si>
  <si>
    <t>90</t>
  </si>
  <si>
    <t>762341047</t>
  </si>
  <si>
    <t>Bednění střech rovných z desek OSB tl 25 mm na pero a drážku šroubovaných na rošt</t>
  </si>
  <si>
    <t>1889450256</t>
  </si>
  <si>
    <t>91</t>
  </si>
  <si>
    <t>998762101</t>
  </si>
  <si>
    <t>Přesun hmot tonážní pro kce tesařské v objektech v do 6 m</t>
  </si>
  <si>
    <t>2136133347</t>
  </si>
  <si>
    <t>763</t>
  </si>
  <si>
    <t>Konstrukce suché výstavby</t>
  </si>
  <si>
    <t>92</t>
  </si>
  <si>
    <t>763131411</t>
  </si>
  <si>
    <t>SDK podhled desky 1xA 12,5 bez TI dvouvrstvá spodní kce profil CD+UD</t>
  </si>
  <si>
    <t>1168864844</t>
  </si>
  <si>
    <t>Souvrství podhledu - SDK A (dl * š)</t>
  </si>
  <si>
    <t>skladba S.01 - místnost (111)</t>
  </si>
  <si>
    <t>(5,96)</t>
  </si>
  <si>
    <t>93</t>
  </si>
  <si>
    <t>763131451</t>
  </si>
  <si>
    <t>SDK podhled deska 1xH2 12,5 bez TI dvouvrstvá spodní kce profil CD+UD</t>
  </si>
  <si>
    <t>788189295</t>
  </si>
  <si>
    <t>Souvrství podhledu - SDK H2 (dl * š)</t>
  </si>
  <si>
    <t>skladba S.01 - místnost (102; 108)</t>
  </si>
  <si>
    <t>(21,45)+(7,87)</t>
  </si>
  <si>
    <t>94</t>
  </si>
  <si>
    <t>763131713</t>
  </si>
  <si>
    <t>SDK podhled napojení na obvodové konstrukce profilem</t>
  </si>
  <si>
    <t>-641413670</t>
  </si>
  <si>
    <t>Souvrství podhledu - SDK, obvodová lišta (dl)</t>
  </si>
  <si>
    <t>skladba S.01 - místnost (101; 108; 111)</t>
  </si>
  <si>
    <t>(22,08)+(11,05)+(8,98)</t>
  </si>
  <si>
    <t>95</t>
  </si>
  <si>
    <t>763131714</t>
  </si>
  <si>
    <t>SDK podhled základní penetrační nátěr</t>
  </si>
  <si>
    <t>1346286549</t>
  </si>
  <si>
    <t>96</t>
  </si>
  <si>
    <t>763131751</t>
  </si>
  <si>
    <t>Montáž parotěsné zábrany do SDK podhledu</t>
  </si>
  <si>
    <t>-758535680</t>
  </si>
  <si>
    <t>Souvrství podhledu - SDK (dl * š)</t>
  </si>
  <si>
    <t>skladba S.01 - místnost (102; 108; 111)</t>
  </si>
  <si>
    <t>(21,45)+(7,87)+(5,96)</t>
  </si>
  <si>
    <t>97</t>
  </si>
  <si>
    <t>28329233</t>
  </si>
  <si>
    <t>parozábrana univerzální s proměnlivou difúzní tloušťkou a UV stabilizací</t>
  </si>
  <si>
    <t>-2060943889</t>
  </si>
  <si>
    <t>35,28*1,1 'Přepočtené koeficientem množství</t>
  </si>
  <si>
    <t>98</t>
  </si>
  <si>
    <t>763135102</t>
  </si>
  <si>
    <t>Montáž SDK kazetového podhledu z kazet 600x600 mm na zavěšenou polozapuštěnou nosnou konstrukci</t>
  </si>
  <si>
    <t>-834093094</t>
  </si>
  <si>
    <t>Souvrství podhledu - kazety (dl * š)</t>
  </si>
  <si>
    <t>skladba Pd.1 - místnost (101; 103; 104; 105; 106; 107; 109; 110)</t>
  </si>
  <si>
    <t>(5,73)+(5,49)+(3,6)+(2,08)+(2,47)+(4,43)+(2,76)+(3,96)</t>
  </si>
  <si>
    <t>59030571</t>
  </si>
  <si>
    <t>podhled kazetový bez děrování, polozapuštený rastr, tl.10 mm, 600 x 600 mm</t>
  </si>
  <si>
    <t>713802432</t>
  </si>
  <si>
    <t>30,52*1,1 'Přepočtené koeficientem množství</t>
  </si>
  <si>
    <t>100</t>
  </si>
  <si>
    <t>998763301</t>
  </si>
  <si>
    <t>Přesun hmot tonážní pro sádrokartonové konstrukce v objektech v do 6 m</t>
  </si>
  <si>
    <t>-212453124</t>
  </si>
  <si>
    <t>764</t>
  </si>
  <si>
    <t>Konstrukce klempířské</t>
  </si>
  <si>
    <t>108</t>
  </si>
  <si>
    <t>765191023</t>
  </si>
  <si>
    <t>Montáž pojistné hydroizolační fólie kladené ve sklonu přes 20° s lepenými spoji na bednění</t>
  </si>
  <si>
    <t>-492367899</t>
  </si>
  <si>
    <t>Souvrství střechy - HI pojistná (dl * š)</t>
  </si>
  <si>
    <t>109</t>
  </si>
  <si>
    <t>63150818</t>
  </si>
  <si>
    <t>fólie difuzní antireflexní 15 x 500 cm</t>
  </si>
  <si>
    <t>-1947355419</t>
  </si>
  <si>
    <t>101</t>
  </si>
  <si>
    <t>764111641</t>
  </si>
  <si>
    <t>Krytina střechy rovné drážkováním ze svitků z Pz plechu s povrchovou úpravou rš 670 mm sklonu do 30°</t>
  </si>
  <si>
    <t>-1589821238</t>
  </si>
  <si>
    <t>Souvrství střechy - krytina (pl)</t>
  </si>
  <si>
    <t>79,10</t>
  </si>
  <si>
    <t>102</t>
  </si>
  <si>
    <t>764246303</t>
  </si>
  <si>
    <t>Oplechování parapetů rovných mechanicky kotvené z TiZn lesklého plechu rš 250 mm</t>
  </si>
  <si>
    <t>1927842649</t>
  </si>
  <si>
    <t>Patapet vnější (dl * p)</t>
  </si>
  <si>
    <t>K1</t>
  </si>
  <si>
    <t>1,25</t>
  </si>
  <si>
    <t>K2</t>
  </si>
  <si>
    <t>(0,75)*4</t>
  </si>
  <si>
    <t>K3</t>
  </si>
  <si>
    <t>1,00</t>
  </si>
  <si>
    <t>K7</t>
  </si>
  <si>
    <t>1,75</t>
  </si>
  <si>
    <t>103</t>
  </si>
  <si>
    <t>764246365</t>
  </si>
  <si>
    <t>Příplatek za oplechování rohů parapetů rovných z TiZn lesklého plechu rš do 400 mm</t>
  </si>
  <si>
    <t>1576551820</t>
  </si>
  <si>
    <t>104</t>
  </si>
  <si>
    <t>764541307</t>
  </si>
  <si>
    <t>Žlab podokapní půlkruhový z TiZn lesklého plechu rš 400 mm</t>
  </si>
  <si>
    <t>427380374</t>
  </si>
  <si>
    <t>Žlab (dl)</t>
  </si>
  <si>
    <t>K5</t>
  </si>
  <si>
    <t>19,40</t>
  </si>
  <si>
    <t>105</t>
  </si>
  <si>
    <t>764541348</t>
  </si>
  <si>
    <t>Kotlík oválný (trychtýřový) pro podokapní žlaby z TiZn lesklého plechu 400/100 mm</t>
  </si>
  <si>
    <t>-317610730</t>
  </si>
  <si>
    <t>106</t>
  </si>
  <si>
    <t>764548323</t>
  </si>
  <si>
    <t>Svody kruhové včetně objímek, kolen, odskoků z TiZn lesklého plechu průměru 100 mm</t>
  </si>
  <si>
    <t>804848219</t>
  </si>
  <si>
    <t>Svod (dl)</t>
  </si>
  <si>
    <t>3,45</t>
  </si>
  <si>
    <t>K6</t>
  </si>
  <si>
    <t>3,10</t>
  </si>
  <si>
    <t>107</t>
  </si>
  <si>
    <t>998764101</t>
  </si>
  <si>
    <t>Přesun hmot tonážní pro konstrukce klempířské v objektech v do 6 m</t>
  </si>
  <si>
    <t>843824878</t>
  </si>
  <si>
    <t>766</t>
  </si>
  <si>
    <t>Konstrukce truhlářské</t>
  </si>
  <si>
    <t>111</t>
  </si>
  <si>
    <t>766000OX</t>
  </si>
  <si>
    <t>D+M okna plastové s izolačním dvojsklem vč. vnitřního parapetu a doplňků (dle PD)</t>
  </si>
  <si>
    <t>1096760434</t>
  </si>
  <si>
    <t>Okna plastová (š * v * p)</t>
  </si>
  <si>
    <t>O1</t>
  </si>
  <si>
    <t>(1,25*0,75)</t>
  </si>
  <si>
    <t>O2; O3; O5; O6</t>
  </si>
  <si>
    <t>(0,75*0,75)*4</t>
  </si>
  <si>
    <t>O4</t>
  </si>
  <si>
    <t>(1,00*0,75)</t>
  </si>
  <si>
    <t>O7;</t>
  </si>
  <si>
    <t>(1,75*1,17)</t>
  </si>
  <si>
    <t>O8</t>
  </si>
  <si>
    <t>(1,75*0,65)</t>
  </si>
  <si>
    <t>O9</t>
  </si>
  <si>
    <t>(1,0*1,4)</t>
  </si>
  <si>
    <t>112</t>
  </si>
  <si>
    <t>766000D1</t>
  </si>
  <si>
    <t>D+M D1 vstupní dveře 970x2085 mm vč. doplňků (dle PD)</t>
  </si>
  <si>
    <t>1943647042</t>
  </si>
  <si>
    <t>113</t>
  </si>
  <si>
    <t>766000D2</t>
  </si>
  <si>
    <t>D+M D2 vstupní dveře 1000x2020 mm vč. doplňků (dle PD)</t>
  </si>
  <si>
    <t>-317215318</t>
  </si>
  <si>
    <t>114</t>
  </si>
  <si>
    <t>7660001</t>
  </si>
  <si>
    <t>D+M 1 dveře plné vnitřní 800x2020 mm vč. zárubně, kování a povrchové úpravy (dle PD)</t>
  </si>
  <si>
    <t>-1256831186</t>
  </si>
  <si>
    <t>115</t>
  </si>
  <si>
    <t>7660002</t>
  </si>
  <si>
    <t>D+M 2 dveře plné vnitřní 900x2020 mm vč. zárubně, kování a povrchové úpravy (dle PD)</t>
  </si>
  <si>
    <t>-1030653703</t>
  </si>
  <si>
    <t>116</t>
  </si>
  <si>
    <t>7660003</t>
  </si>
  <si>
    <t>D+M 3 dveře plné vnitřní 1000x2020 mm vč. zárubně, kování a povrchové úpravy (dle PD)</t>
  </si>
  <si>
    <t>936654837</t>
  </si>
  <si>
    <t>148</t>
  </si>
  <si>
    <t>76600X3</t>
  </si>
  <si>
    <t>D+M dřěvěné latě 40x30 mm na plocho, maximální sv. vzdálenost mezi latěmi 30 mm, černá geotextilie, rošt, kotvení, PÚ, příslušenství, ostění (dle PD)</t>
  </si>
  <si>
    <t>-752751187</t>
  </si>
  <si>
    <t>VP.02</t>
  </si>
  <si>
    <t>Dřěvěné latě 40x30 mm na plocho, maximální sv. vzdálenost mezi latěmi 30 mm</t>
  </si>
  <si>
    <t>tmavá - černá geotextilie s hydroizolační funkcí</t>
  </si>
  <si>
    <t>nosné sloupky dřevěného roštu - dř. latě 40x40, osová vzdálenost cca 600 mm</t>
  </si>
  <si>
    <t>22,5+23</t>
  </si>
  <si>
    <t>771</t>
  </si>
  <si>
    <t>Podlahy z dlaždic</t>
  </si>
  <si>
    <t>117</t>
  </si>
  <si>
    <t>771990111</t>
  </si>
  <si>
    <t>Vyrovnání podkladu samonivelační stěrkou tl 4 mm pevnosti 15 Mpa</t>
  </si>
  <si>
    <t>-1439126435</t>
  </si>
  <si>
    <t>Souvrství podlahy - dlažba, vyrovnání (dl * š)</t>
  </si>
  <si>
    <t>118</t>
  </si>
  <si>
    <t>711493111</t>
  </si>
  <si>
    <t>Izolace proti podpovrchové a tlakové vodě vodorovná těsnicí kaší</t>
  </si>
  <si>
    <t>1449669263</t>
  </si>
  <si>
    <t>Souvrství podlahy - dlažba, HIV stěrka (dl * š)</t>
  </si>
  <si>
    <t>119</t>
  </si>
  <si>
    <t>771591264</t>
  </si>
  <si>
    <t>Spoj kontaktní izolace ve spojení s dlažbou s napojením na stěnu</t>
  </si>
  <si>
    <t>-1312613485</t>
  </si>
  <si>
    <t>Souvrství podlahy - dlažba, HIV stěrka, bandáž (dl)</t>
  </si>
  <si>
    <t>120</t>
  </si>
  <si>
    <t>771591111</t>
  </si>
  <si>
    <t>Podlahy penetrace podkladu</t>
  </si>
  <si>
    <t>-1156386770</t>
  </si>
  <si>
    <t>Souvrství podlahy - dlažba, penetrace (dl * š)</t>
  </si>
  <si>
    <t>121</t>
  </si>
  <si>
    <t>771574114</t>
  </si>
  <si>
    <t>Montáž podlah keramických režných hladkých lepených flexibilním lepidlem do 19 ks/m2</t>
  </si>
  <si>
    <t>1172212752</t>
  </si>
  <si>
    <t>(21,45)+(5,49)</t>
  </si>
  <si>
    <t>(2,08)+(2,47)+(4,43)+(7,87)+(2,76)+(3,96)+(5,96)</t>
  </si>
  <si>
    <t>(5,73)+(3,6)</t>
  </si>
  <si>
    <t>122</t>
  </si>
  <si>
    <t>771474112</t>
  </si>
  <si>
    <t>Montáž soklíků z dlaždic keramických rovných flexibilní lepidlo v do 90 mm</t>
  </si>
  <si>
    <t>1227060062</t>
  </si>
  <si>
    <t>Souvrství podlahy - dlažba, sokl (dl)</t>
  </si>
  <si>
    <t>místnost (101; 104; 110)</t>
  </si>
  <si>
    <t>(9,59)+(7,62)+(8,06)</t>
  </si>
  <si>
    <t>123</t>
  </si>
  <si>
    <t>5976111X1</t>
  </si>
  <si>
    <t>dlaždice keramické (předepsaná cena 500,- Kč/m2)</t>
  </si>
  <si>
    <t>-214253411</t>
  </si>
  <si>
    <t>Souvrství podlahy - dlažba, sokl (dl * v)</t>
  </si>
  <si>
    <t>((9,59)+(7,62)+(8,06))*0,08</t>
  </si>
  <si>
    <t>124</t>
  </si>
  <si>
    <t>771591115</t>
  </si>
  <si>
    <t>Podlahy spárování silikonem</t>
  </si>
  <si>
    <t>996779042</t>
  </si>
  <si>
    <t>Souvrství podlahy - dlažba, dilatace (dl)</t>
  </si>
  <si>
    <t>(23,28)+(9,49)</t>
  </si>
  <si>
    <t>(6,42)+(6,52)+(8,42)+(11,85)+(7,00)+(8,06)+(9,78)</t>
  </si>
  <si>
    <t>(9,59)+(7,62)</t>
  </si>
  <si>
    <t>125</t>
  </si>
  <si>
    <t>998771101</t>
  </si>
  <si>
    <t>Přesun hmot tonážní pro podlahy z dlaždic v objektech v do 6 m</t>
  </si>
  <si>
    <t>-1674639707</t>
  </si>
  <si>
    <t>781</t>
  </si>
  <si>
    <t>Dokončovací práce - obklady</t>
  </si>
  <si>
    <t>126</t>
  </si>
  <si>
    <t>711493121</t>
  </si>
  <si>
    <t>Izolace proti podpovrchové a tlakové vodě svislá těsnicí kaší</t>
  </si>
  <si>
    <t>-100142950</t>
  </si>
  <si>
    <t>Souvrství obkladu - obklad, HIS stěrka (dl * v) - otvory (š * v)</t>
  </si>
  <si>
    <t>127</t>
  </si>
  <si>
    <t>781495133</t>
  </si>
  <si>
    <t>Izolace ve spojení s obkladem - pás lepený ve vnitřním koutu</t>
  </si>
  <si>
    <t>CS ÚRS 2017 02</t>
  </si>
  <si>
    <t>1183066361</t>
  </si>
  <si>
    <t>Souvrství obkladu - obklad, HIS stěrka, bandáž (p * v)</t>
  </si>
  <si>
    <t>(6)*2,35+(24)*2,10+(1)*1,43</t>
  </si>
  <si>
    <t>128</t>
  </si>
  <si>
    <t>781495134</t>
  </si>
  <si>
    <t>Izolace ve spojení s obkladem - pás lepený ve vnějším rohu</t>
  </si>
  <si>
    <t>-485878362</t>
  </si>
  <si>
    <t>skladba PV.02 - místnost (102)</t>
  </si>
  <si>
    <t>(2)*2,35</t>
  </si>
  <si>
    <t>129</t>
  </si>
  <si>
    <t>781495111</t>
  </si>
  <si>
    <t>Penetrace podkladu vnitřních obkladů</t>
  </si>
  <si>
    <t>2135732790</t>
  </si>
  <si>
    <t>Souvrství obkladu - obklad, penetrace (dl * v) - otvory (š * v)</t>
  </si>
  <si>
    <t>130</t>
  </si>
  <si>
    <t>781474115</t>
  </si>
  <si>
    <t>Montáž obkladů vnitřních keramických hladkých do 25 ks/m2 lepených flexibilním lepidlem</t>
  </si>
  <si>
    <t>-11780476</t>
  </si>
  <si>
    <t>Souvrství obkladu - obklad (dl * v)</t>
  </si>
  <si>
    <t>(5,32*2+4,80*2+0,91*2)*2,35+(2,54*2+1,98*2)*2,10+(0,49+0,97)*1,43+((0,90*2+2,11*2)+(1,20*2+1,86*2)+(2,15*2+1,86*2)+(3,71*2+1,81*2)+(1,2*2+2,1*2))*2,10</t>
  </si>
  <si>
    <t>-((1,0*1,37+1,5*1,37+0,9*2,02+1,0*2,02*2)+(1,0*2,02)+(0,8*2,02)+(0,75*0,76+0,8*2,02)+(0,75*0,76+1,0*2,02)+(0,75*0,76+0,9*2,02+1,0*2,02))</t>
  </si>
  <si>
    <t>-(1,0*0,76+0,9*2,02)</t>
  </si>
  <si>
    <t>131</t>
  </si>
  <si>
    <t>5976100X1</t>
  </si>
  <si>
    <t>obkládačky keramické (předepsaná cena 500,- Kč/m2)</t>
  </si>
  <si>
    <t>700541394</t>
  </si>
  <si>
    <t>127,612*1,1 'Přepočtené koeficientem množství</t>
  </si>
  <si>
    <t>132</t>
  </si>
  <si>
    <t>781494111</t>
  </si>
  <si>
    <t>Plastové profily rohové lepené flexibilním lepidlem</t>
  </si>
  <si>
    <t>-1842862498</t>
  </si>
  <si>
    <t>Souvrství obkladu - obklad, rohová lišta (p * v)</t>
  </si>
  <si>
    <t>133</t>
  </si>
  <si>
    <t>781495115</t>
  </si>
  <si>
    <t>Spárování vnitřních obkladů silikonem</t>
  </si>
  <si>
    <t>-2002463004</t>
  </si>
  <si>
    <t>Souvrství obkladu - obklad, dilatace (p * v)</t>
  </si>
  <si>
    <t>134</t>
  </si>
  <si>
    <t>998781101</t>
  </si>
  <si>
    <t>Přesun hmot tonážní pro obklady keramické v objektech v do 6 m</t>
  </si>
  <si>
    <t>1407018440</t>
  </si>
  <si>
    <t>783</t>
  </si>
  <si>
    <t>Dokončovací práce - nátěry</t>
  </si>
  <si>
    <t>135</t>
  </si>
  <si>
    <t>783217101</t>
  </si>
  <si>
    <t>Krycí jednonásobný syntetický nátěr tesařských konstrukcí</t>
  </si>
  <si>
    <t>-1349345736</t>
  </si>
  <si>
    <t>Souvrství střechy - bednění, nátěr (pl)</t>
  </si>
  <si>
    <t>Prvky krovu (pl)</t>
  </si>
  <si>
    <t>80,00</t>
  </si>
  <si>
    <t>136</t>
  </si>
  <si>
    <t>783218111</t>
  </si>
  <si>
    <t>Lazurovací dvojnásobný syntetický nátěr tesařských konstrukcí</t>
  </si>
  <si>
    <t>96988342</t>
  </si>
  <si>
    <t>137</t>
  </si>
  <si>
    <t>783823131</t>
  </si>
  <si>
    <t>Penetrační akrylátový nátěr hladkých, tenkovrstvých zrnitých nebo štukových omítek</t>
  </si>
  <si>
    <t>-461400223</t>
  </si>
  <si>
    <t>Mezisoučet</t>
  </si>
  <si>
    <t>odečet dřevěné fasády</t>
  </si>
  <si>
    <t>-(22,5+23)</t>
  </si>
  <si>
    <t>138</t>
  </si>
  <si>
    <t>783827425</t>
  </si>
  <si>
    <t>Krycí dvojnásobný silikonový nátěr omítek stupně členitosti 1 a 2</t>
  </si>
  <si>
    <t>-1779334099</t>
  </si>
  <si>
    <t>145</t>
  </si>
  <si>
    <t>783827429</t>
  </si>
  <si>
    <t>Příplatek k cenám dvojnásobného nátěru omítek stupně členitosti 1 a 2 za biocidní přísadu</t>
  </si>
  <si>
    <t>796821545</t>
  </si>
  <si>
    <t>144</t>
  </si>
  <si>
    <t>783897611</t>
  </si>
  <si>
    <t>Příplatek k cenám dvojnásobného krycího nátěru omítek za barevné provedení v odstínu středně sytém</t>
  </si>
  <si>
    <t>-1917152287</t>
  </si>
  <si>
    <t>784</t>
  </si>
  <si>
    <t>Dokončovací práce - malby a tapety</t>
  </si>
  <si>
    <t>139</t>
  </si>
  <si>
    <t>784181101</t>
  </si>
  <si>
    <t>Základní akrylátová jednonásobná penetrace podkladu v místnostech výšky do 3,80m</t>
  </si>
  <si>
    <t>-995877381</t>
  </si>
  <si>
    <t>Malba stěn (dl * v) - otvory (š * v)</t>
  </si>
  <si>
    <t>-((1,0*1,37+1,5*1,37+0,9*2,02+1,0*2,02*2)+(1,0*2,02))</t>
  </si>
  <si>
    <t>-((0,8*2,02)+(0,75*0,76+0,8*2,02)+(0,75*0,76+1,0*2,02)+(0,75*0,76+0,9*2,02+1,0*2,02)+(1,0*0,76+0,9*2,02)+(1,0*1,37+1,0*2,02)+(0,75*0,76+1,0*2,02))</t>
  </si>
  <si>
    <t>-((1,75*2,02+1,0*2,02*3)+(1,25*0,76+0,8*2,02*2+0,9*2,02))</t>
  </si>
  <si>
    <t>Malba podhled SDK (dl * š)</t>
  </si>
  <si>
    <t>(18,91)+(6,72)+(5,02)</t>
  </si>
  <si>
    <t>140</t>
  </si>
  <si>
    <t>784211101</t>
  </si>
  <si>
    <t>Dvojnásobné bílé malby ze směsí za mokra výborně otěruvzdorných v místnostech výšky do 3,80 m</t>
  </si>
  <si>
    <t>-909324784</t>
  </si>
  <si>
    <t>OST</t>
  </si>
  <si>
    <t>Ostatní</t>
  </si>
  <si>
    <t>141</t>
  </si>
  <si>
    <t>OST000OV1</t>
  </si>
  <si>
    <t>D+M OV1 montovaná WC stěna vč. doplňků, kování a povrchové úpravy (dle PD)</t>
  </si>
  <si>
    <t>512</t>
  </si>
  <si>
    <t>466435324</t>
  </si>
  <si>
    <t>149</t>
  </si>
  <si>
    <t>OST000OV2</t>
  </si>
  <si>
    <t>D+M OV2 informační tabule 1000x1400mm vč. doplňků, kování a povrchové úpravy (dle PD)</t>
  </si>
  <si>
    <t>887275432</t>
  </si>
  <si>
    <t>150</t>
  </si>
  <si>
    <t>OST000OV3</t>
  </si>
  <si>
    <t>D+M OV3 informační tabule 4920x720mm vč. doplňků, kování a povrchové úpravy (dle PD)</t>
  </si>
  <si>
    <t>-1107502686</t>
  </si>
  <si>
    <t>04 - ZTI</t>
  </si>
  <si>
    <t xml:space="preserve">    001 - Zařízení</t>
  </si>
  <si>
    <t xml:space="preserve">    002 - Potrubí a tvarovky venkovního rozvodu (vnější průměr x tl.stěny)</t>
  </si>
  <si>
    <t xml:space="preserve">    003 - Potrubí vnitřního rozvodu (značeno PPR)</t>
  </si>
  <si>
    <t xml:space="preserve">      031 - Studená voda</t>
  </si>
  <si>
    <t xml:space="preserve">      032 - Teplá Voda</t>
  </si>
  <si>
    <t xml:space="preserve">    004 - Izolace potrubí (značeného PPR)</t>
  </si>
  <si>
    <t xml:space="preserve">      041 - Studená voda - PE návleky</t>
  </si>
  <si>
    <t xml:space="preserve">      042 - Teplá voda - kaučuková izolace, lepené spoje</t>
  </si>
  <si>
    <t xml:space="preserve">    005 - Upevnění potrubí - (značeného PPR)</t>
  </si>
  <si>
    <t xml:space="preserve">    006 - Armatury</t>
  </si>
  <si>
    <t xml:space="preserve">      061 - NAPOJEDÍ DO OBJEKTU</t>
  </si>
  <si>
    <t xml:space="preserve">      062 - NAPOJEDÍ ZÁSOBNÍKU</t>
  </si>
  <si>
    <t xml:space="preserve">      063 - ZAHRADNÍ ARMATURY</t>
  </si>
  <si>
    <t xml:space="preserve">    007 - Zařizovací předměty, baterie (standard)</t>
  </si>
  <si>
    <t xml:space="preserve">      071 - WC KOMPLETY</t>
  </si>
  <si>
    <t xml:space="preserve">      072 - PISOÁRY</t>
  </si>
  <si>
    <t xml:space="preserve">      073 - VÝLEVKA</t>
  </si>
  <si>
    <t xml:space="preserve">      074 - Baterie k výlevkám - pákové, chrom</t>
  </si>
  <si>
    <t xml:space="preserve">      075 - Umývátka</t>
  </si>
  <si>
    <t xml:space="preserve">      076 - Baterie k umývátkům – pákové, chrom</t>
  </si>
  <si>
    <t xml:space="preserve">      077 - Umývadla</t>
  </si>
  <si>
    <t xml:space="preserve">      078 - Baterie k umývadlům – pákové, chrom</t>
  </si>
  <si>
    <t xml:space="preserve">      079 - Sprchové kouty</t>
  </si>
  <si>
    <t xml:space="preserve">      0710 - Baterie ke sprchám – pákové, chrom</t>
  </si>
  <si>
    <t xml:space="preserve">      0711 - Dřezy kuchyňské</t>
  </si>
  <si>
    <t xml:space="preserve">      0712 - Baterie ke dřezům – stojánkové, pákové, chrom</t>
  </si>
  <si>
    <t xml:space="preserve">    008 - ROZVOD KANALIZACE</t>
  </si>
  <si>
    <t xml:space="preserve">      081 - Kanalizační šachta průměr 425mm, DN160  R.Š.1 (plastové)</t>
  </si>
  <si>
    <t xml:space="preserve">      082 - Vsakovací galerie</t>
  </si>
  <si>
    <t xml:space="preserve">      083 - Lapače střešních nečistot</t>
  </si>
  <si>
    <t xml:space="preserve">      084 - Zápachové uzávěry pro VZT a kotel</t>
  </si>
  <si>
    <t xml:space="preserve">      085 - Splašková kanalizace v zemi, PVC SN4</t>
  </si>
  <si>
    <t xml:space="preserve">      086 - Splašková kanalizace v objektu – standardní (polypropylen)</t>
  </si>
  <si>
    <t xml:space="preserve">      087 - Upevnění potrubí</t>
  </si>
  <si>
    <t xml:space="preserve">      088 - Dešťová kanalizace v zemi, PVC SN4</t>
  </si>
  <si>
    <t>001</t>
  </si>
  <si>
    <t>Zařízení</t>
  </si>
  <si>
    <t>K095</t>
  </si>
  <si>
    <t>Kompletní vodoměrná sada DN25 s vodoměrem DN20, Qn=2,5m3/hod</t>
  </si>
  <si>
    <t>-984269868</t>
  </si>
  <si>
    <t>K096</t>
  </si>
  <si>
    <t>Elektrický ohřívač teplé vody 100l</t>
  </si>
  <si>
    <t>-262377477</t>
  </si>
  <si>
    <t>K097</t>
  </si>
  <si>
    <t>Kombinovaná zabezpečovací armatura DN15/6bar</t>
  </si>
  <si>
    <t>-1502610255</t>
  </si>
  <si>
    <t>002</t>
  </si>
  <si>
    <t>Potrubí a tvarovky venkovního rozvodu (vnější průměr x tl.stěny)</t>
  </si>
  <si>
    <t>K098</t>
  </si>
  <si>
    <t>32x3 PE100 návin</t>
  </si>
  <si>
    <t>794530626</t>
  </si>
  <si>
    <t>K106</t>
  </si>
  <si>
    <t>Přechod na závit 32x1“vnější mosaz T110</t>
  </si>
  <si>
    <t>-946731977</t>
  </si>
  <si>
    <t>003</t>
  </si>
  <si>
    <t>Potrubí vnitřního rozvodu (značeno PPR)</t>
  </si>
  <si>
    <t>031</t>
  </si>
  <si>
    <t>Studená voda</t>
  </si>
  <si>
    <t>K107</t>
  </si>
  <si>
    <t>20x2.3 PP-RTC EVO</t>
  </si>
  <si>
    <t>1474070779</t>
  </si>
  <si>
    <t>K108</t>
  </si>
  <si>
    <t>25x2.8 PP-RTC EVO</t>
  </si>
  <si>
    <t>-276720502</t>
  </si>
  <si>
    <t>K109</t>
  </si>
  <si>
    <t>32x3.6 PP-RTC EVO</t>
  </si>
  <si>
    <t>1517251075</t>
  </si>
  <si>
    <t>032</t>
  </si>
  <si>
    <t>Teplá Voda</t>
  </si>
  <si>
    <t>K110</t>
  </si>
  <si>
    <t>1635162763</t>
  </si>
  <si>
    <t>K111</t>
  </si>
  <si>
    <t>1953458041</t>
  </si>
  <si>
    <t>004</t>
  </si>
  <si>
    <t>Izolace potrubí (značeného PPR)</t>
  </si>
  <si>
    <t>041</t>
  </si>
  <si>
    <t>Studená voda - PE návleky</t>
  </si>
  <si>
    <t>K112</t>
  </si>
  <si>
    <t>22x15 PE návleky pouzdro</t>
  </si>
  <si>
    <t>1127219644</t>
  </si>
  <si>
    <t>K113</t>
  </si>
  <si>
    <t>28x15 PE návleky pouzdro</t>
  </si>
  <si>
    <t>1799726219</t>
  </si>
  <si>
    <t>K114</t>
  </si>
  <si>
    <t>35x15 PE návleky pouzdro</t>
  </si>
  <si>
    <t>-686379205</t>
  </si>
  <si>
    <t>K115</t>
  </si>
  <si>
    <t>Spony pro upevnění izolace plast</t>
  </si>
  <si>
    <t>-1913748</t>
  </si>
  <si>
    <t>K116</t>
  </si>
  <si>
    <t>Páska na přelepení spojů samolepící</t>
  </si>
  <si>
    <t>1089639858</t>
  </si>
  <si>
    <t>042</t>
  </si>
  <si>
    <t>Teplá voda - kaučuková izolace, lepené spoje</t>
  </si>
  <si>
    <t>K117</t>
  </si>
  <si>
    <t>22x13 Kaučukový návlek hadice</t>
  </si>
  <si>
    <t>-319591874</t>
  </si>
  <si>
    <t>K118</t>
  </si>
  <si>
    <t>28x13 Kaučukový návlek hadice</t>
  </si>
  <si>
    <t>606129919</t>
  </si>
  <si>
    <t>K119</t>
  </si>
  <si>
    <t>Samolepící izolační páska 15m/50mm Kaučuk</t>
  </si>
  <si>
    <t>-363850195</t>
  </si>
  <si>
    <t>K120</t>
  </si>
  <si>
    <t>Lepidlo (balení 220g) pro kaučukové izolace</t>
  </si>
  <si>
    <t>1024944221</t>
  </si>
  <si>
    <t>005</t>
  </si>
  <si>
    <t>Upevnění potrubí - (značeného PPR)</t>
  </si>
  <si>
    <t>K121</t>
  </si>
  <si>
    <t>Objímka kovová (pro PPR 20) 20-23</t>
  </si>
  <si>
    <t>407113858</t>
  </si>
  <si>
    <t>K122</t>
  </si>
  <si>
    <t>Objímka kovová (pro PPR 25) 25-30</t>
  </si>
  <si>
    <t>-950186611</t>
  </si>
  <si>
    <t>K123</t>
  </si>
  <si>
    <t>Objímka kovová (pro PPR 32) 31-38</t>
  </si>
  <si>
    <t>554058902</t>
  </si>
  <si>
    <t>K124</t>
  </si>
  <si>
    <t>Vrut pro objímku, 80mm M 8</t>
  </si>
  <si>
    <t>-2117504338</t>
  </si>
  <si>
    <t>K125</t>
  </si>
  <si>
    <t>Hmoždinky 12mm</t>
  </si>
  <si>
    <t>-2079060970</t>
  </si>
  <si>
    <t>006</t>
  </si>
  <si>
    <t>Armatury</t>
  </si>
  <si>
    <t>061</t>
  </si>
  <si>
    <t>NAPOJEDÍ DO OBJEKTU</t>
  </si>
  <si>
    <t>K126</t>
  </si>
  <si>
    <t>Kulový kohout páčka DN25 R910</t>
  </si>
  <si>
    <t>-153027649</t>
  </si>
  <si>
    <t>K127</t>
  </si>
  <si>
    <t>Vypouštěcí kohout s kov.páčkou DN15 R 608 D</t>
  </si>
  <si>
    <t>-2071053597</t>
  </si>
  <si>
    <t>062</t>
  </si>
  <si>
    <t>NAPOJEDÍ ZÁSOBNÍKU</t>
  </si>
  <si>
    <t>K128</t>
  </si>
  <si>
    <t>Kulový uzávěr páčka – SV, TV DN 20 R910</t>
  </si>
  <si>
    <t>607847270</t>
  </si>
  <si>
    <t>K129</t>
  </si>
  <si>
    <t>Rohové šroubení – SV, TV DN 20 SP603</t>
  </si>
  <si>
    <t>-986054065</t>
  </si>
  <si>
    <t>063</t>
  </si>
  <si>
    <t>ZAHRADNÍ ARMATURY</t>
  </si>
  <si>
    <t>K130</t>
  </si>
  <si>
    <t>Mrazuvzdorná armatura pro venkovní odběr vody</t>
  </si>
  <si>
    <t>-2085069777</t>
  </si>
  <si>
    <t>007</t>
  </si>
  <si>
    <t>Zařizovací předměty, baterie (standard)</t>
  </si>
  <si>
    <t>071</t>
  </si>
  <si>
    <t>WC KOMPLETY</t>
  </si>
  <si>
    <t>K131</t>
  </si>
  <si>
    <t>WC závěsné, hluboké splachování, bílé</t>
  </si>
  <si>
    <t>-981808513</t>
  </si>
  <si>
    <t>K132</t>
  </si>
  <si>
    <t>WC závěsné pro invalidy, bílé</t>
  </si>
  <si>
    <t>-1856395268</t>
  </si>
  <si>
    <t>K133</t>
  </si>
  <si>
    <t>WC sedátko, antibakteriální, bílé</t>
  </si>
  <si>
    <t>-2032910589</t>
  </si>
  <si>
    <t>K134</t>
  </si>
  <si>
    <t>Podomítkový set Eco pro zazdění</t>
  </si>
  <si>
    <t>-105880225</t>
  </si>
  <si>
    <t>K135</t>
  </si>
  <si>
    <t>WC ovládací deska, dvojčinné splachování</t>
  </si>
  <si>
    <t>-826583107</t>
  </si>
  <si>
    <t>072</t>
  </si>
  <si>
    <t>PISOÁRY</t>
  </si>
  <si>
    <t>K136</t>
  </si>
  <si>
    <t>Pisoár - sada včetně ovládání, keramika Jika-Laufen, bílý s automatickým inteligentním (IQ) splachovačem 12V</t>
  </si>
  <si>
    <t>78384962</t>
  </si>
  <si>
    <t>K137</t>
  </si>
  <si>
    <t>Zdroj 12V max. pro 5 pisoárů</t>
  </si>
  <si>
    <t>-1661526376</t>
  </si>
  <si>
    <t>073</t>
  </si>
  <si>
    <t>VÝLEVKA</t>
  </si>
  <si>
    <t>K138</t>
  </si>
  <si>
    <t>Stacionární výlevka s mřížkou, bílá</t>
  </si>
  <si>
    <t>-1044432305</t>
  </si>
  <si>
    <t>074</t>
  </si>
  <si>
    <t>Baterie k výlevkám - pákové, chrom</t>
  </si>
  <si>
    <t>K139</t>
  </si>
  <si>
    <t>Výlevková nástěnná s ramínkem 210 mm</t>
  </si>
  <si>
    <t>760855161</t>
  </si>
  <si>
    <t>K140</t>
  </si>
  <si>
    <t>Ramínko, chrom 150 mm</t>
  </si>
  <si>
    <t>1620538719</t>
  </si>
  <si>
    <t>075</t>
  </si>
  <si>
    <t>Umývátka</t>
  </si>
  <si>
    <t>K141</t>
  </si>
  <si>
    <t>Umývátko bílé 400 mm</t>
  </si>
  <si>
    <t>167054617</t>
  </si>
  <si>
    <t>K142</t>
  </si>
  <si>
    <t>Instalační sada pro umyvadla</t>
  </si>
  <si>
    <t>1062801578</t>
  </si>
  <si>
    <t>K143</t>
  </si>
  <si>
    <t>Sifon – chromovaná ABS 175-270 mm</t>
  </si>
  <si>
    <t>1915630756</t>
  </si>
  <si>
    <t>076</t>
  </si>
  <si>
    <t>Baterie k umývátkům – pákové, chrom</t>
  </si>
  <si>
    <t>K144</t>
  </si>
  <si>
    <t>Umývadlová stojánková bez zvedáku</t>
  </si>
  <si>
    <t>939797603</t>
  </si>
  <si>
    <t>K145</t>
  </si>
  <si>
    <t>Rohový ventil 3/8“ – 1/2"</t>
  </si>
  <si>
    <t>-843076275</t>
  </si>
  <si>
    <t>077</t>
  </si>
  <si>
    <t>Umývadla</t>
  </si>
  <si>
    <t>K146</t>
  </si>
  <si>
    <t>Umývadlo bílé 550 mm</t>
  </si>
  <si>
    <t>-1968985559</t>
  </si>
  <si>
    <t>K147</t>
  </si>
  <si>
    <t>Umývadlo pro invalidy, bílé 650 mm</t>
  </si>
  <si>
    <t>1228831275</t>
  </si>
  <si>
    <t>K148</t>
  </si>
  <si>
    <t>Kryt na sifon s instalační sadou, bílý</t>
  </si>
  <si>
    <t>180123800</t>
  </si>
  <si>
    <t>K149</t>
  </si>
  <si>
    <t>-541367947</t>
  </si>
  <si>
    <t>K150</t>
  </si>
  <si>
    <t>Sifon – chromovaná mosaz  5/4“-32 mm</t>
  </si>
  <si>
    <t>-1502339426</t>
  </si>
  <si>
    <t>078</t>
  </si>
  <si>
    <t>Baterie k umývadlům – pákové, chrom</t>
  </si>
  <si>
    <t>K151</t>
  </si>
  <si>
    <t>-188891542</t>
  </si>
  <si>
    <t>K152</t>
  </si>
  <si>
    <t>Rohový ventil     3/8“ – 1/2"</t>
  </si>
  <si>
    <t>-431499480</t>
  </si>
  <si>
    <t>079</t>
  </si>
  <si>
    <t>Sprchové kouty</t>
  </si>
  <si>
    <t>K153</t>
  </si>
  <si>
    <t>Vanička čtvercová, bílá samonosná    900x900</t>
  </si>
  <si>
    <t>948267565</t>
  </si>
  <si>
    <t>K154</t>
  </si>
  <si>
    <t>Sifon pro sprchové vaničky, nerez      50/40mm</t>
  </si>
  <si>
    <t>-840077892</t>
  </si>
  <si>
    <t>K155</t>
  </si>
  <si>
    <t>Zástěna sprchového koutu</t>
  </si>
  <si>
    <t>546414018</t>
  </si>
  <si>
    <t>0710</t>
  </si>
  <si>
    <t>Baterie ke sprchám – pákové, chrom</t>
  </si>
  <si>
    <t>K156</t>
  </si>
  <si>
    <t>Nástěnná bez sprchové sady</t>
  </si>
  <si>
    <t>1048751777</t>
  </si>
  <si>
    <t>K157</t>
  </si>
  <si>
    <t>Sprchová sada se sprchovou tyčí</t>
  </si>
  <si>
    <t>607664465</t>
  </si>
  <si>
    <t>0711</t>
  </si>
  <si>
    <t>Dřezy kuchyňské</t>
  </si>
  <si>
    <t>K158</t>
  </si>
  <si>
    <t>Odtoková a přepadová souprava</t>
  </si>
  <si>
    <t>-1660008910</t>
  </si>
  <si>
    <t>K159</t>
  </si>
  <si>
    <t>Odtokový spoj pro dvojdřez s hadicovou přípojkou</t>
  </si>
  <si>
    <t>1926874103</t>
  </si>
  <si>
    <t>K160</t>
  </si>
  <si>
    <t>Zápachový uzávěr lahvový</t>
  </si>
  <si>
    <t>-27352406</t>
  </si>
  <si>
    <t>0712</t>
  </si>
  <si>
    <t>Baterie ke dřezům – stojánkové, pákové, chrom</t>
  </si>
  <si>
    <t>K161</t>
  </si>
  <si>
    <t>S otočným výtokem se sprchou</t>
  </si>
  <si>
    <t>-1165023117</t>
  </si>
  <si>
    <t>K162</t>
  </si>
  <si>
    <t>Rohový ventil  3/8“ – 1/2"</t>
  </si>
  <si>
    <t>526911470</t>
  </si>
  <si>
    <t>008</t>
  </si>
  <si>
    <t>ROZVOD KANALIZACE</t>
  </si>
  <si>
    <t>081</t>
  </si>
  <si>
    <t>Kanalizační šachta průměr 425mm, DN160  R.Š.1 (plastové)</t>
  </si>
  <si>
    <t>K163</t>
  </si>
  <si>
    <t>Šachtové dno úhel 90°, průtočné, DN160  425mm</t>
  </si>
  <si>
    <t>-1510375424</t>
  </si>
  <si>
    <t>K164</t>
  </si>
  <si>
    <t>Šachtová korugovaná roura  425x1500mm</t>
  </si>
  <si>
    <t>876126358</t>
  </si>
  <si>
    <t>K165</t>
  </si>
  <si>
    <t>Teleskopická trubka  425x375mm</t>
  </si>
  <si>
    <t>-1848859519</t>
  </si>
  <si>
    <t>K166</t>
  </si>
  <si>
    <t>Litinový poklop 40 t, D400  425mm</t>
  </si>
  <si>
    <t>1925350364</t>
  </si>
  <si>
    <t>082</t>
  </si>
  <si>
    <t>Vsakovací galerie</t>
  </si>
  <si>
    <t>K167</t>
  </si>
  <si>
    <t>Akumulační box 400x500x1000mm ks LF100000W</t>
  </si>
  <si>
    <t>-495360022</t>
  </si>
  <si>
    <t>K168</t>
  </si>
  <si>
    <t>Geotextilie m2 GEO25099W</t>
  </si>
  <si>
    <t>1967919446</t>
  </si>
  <si>
    <t>K169</t>
  </si>
  <si>
    <t>Spojka, klip ks LF100800W</t>
  </si>
  <si>
    <t>1004949250</t>
  </si>
  <si>
    <t>K170</t>
  </si>
  <si>
    <t>Spojka, trubka ks LF100300W</t>
  </si>
  <si>
    <t>1911648755</t>
  </si>
  <si>
    <t>K171</t>
  </si>
  <si>
    <t>Kryt odvzdušnění ks LF105100W</t>
  </si>
  <si>
    <t>2038898425</t>
  </si>
  <si>
    <t>083</t>
  </si>
  <si>
    <t>Lapače střešních nečistot</t>
  </si>
  <si>
    <t>K172</t>
  </si>
  <si>
    <t>Lapač střešních nečistot DN110</t>
  </si>
  <si>
    <t>-1170159600</t>
  </si>
  <si>
    <t>084</t>
  </si>
  <si>
    <t>Zápachové uzávěry pro VZT a kotel</t>
  </si>
  <si>
    <t>K173</t>
  </si>
  <si>
    <t>Zápachový uzávěr do svislé polohy pro kondenzát od VZT</t>
  </si>
  <si>
    <t>1640470496</t>
  </si>
  <si>
    <t>K174</t>
  </si>
  <si>
    <t>Zápachový uzávěr pro odvod kondenzátu od kotle</t>
  </si>
  <si>
    <t>-1629263765</t>
  </si>
  <si>
    <t>085</t>
  </si>
  <si>
    <t>Splašková kanalizace v zemi, PVC SN4</t>
  </si>
  <si>
    <t>K175</t>
  </si>
  <si>
    <t>Kanalizační trubky hladké 110 KG-SN4</t>
  </si>
  <si>
    <t>-1436558516</t>
  </si>
  <si>
    <t>K176</t>
  </si>
  <si>
    <t>Kanalizační trubky hladké 125 KG-SN4</t>
  </si>
  <si>
    <t>558941239</t>
  </si>
  <si>
    <t>K177</t>
  </si>
  <si>
    <t>Kanalizační trubky hladké 160 KG-SN4</t>
  </si>
  <si>
    <t>330163794</t>
  </si>
  <si>
    <t>K178</t>
  </si>
  <si>
    <t>Koleno 110 45o KG-SN4/8</t>
  </si>
  <si>
    <t>1400692685</t>
  </si>
  <si>
    <t>K179</t>
  </si>
  <si>
    <t>Koleno 125 45o KG-SN4/8</t>
  </si>
  <si>
    <t>1679285964</t>
  </si>
  <si>
    <t>K180</t>
  </si>
  <si>
    <t>Koleno 160 15o KG-SN4/8</t>
  </si>
  <si>
    <t>-553257436</t>
  </si>
  <si>
    <t>K181</t>
  </si>
  <si>
    <t>Odbočka 110/110 45o KG-SN4/8</t>
  </si>
  <si>
    <t>1467568339</t>
  </si>
  <si>
    <t>81</t>
  </si>
  <si>
    <t>K182</t>
  </si>
  <si>
    <t>Odbočka 125/110 45o KG-SN4/8</t>
  </si>
  <si>
    <t>-209085521</t>
  </si>
  <si>
    <t>82</t>
  </si>
  <si>
    <t>K183</t>
  </si>
  <si>
    <t>Odbočka 160/110 45o KG-SN4/8</t>
  </si>
  <si>
    <t>-625424484</t>
  </si>
  <si>
    <t>83</t>
  </si>
  <si>
    <t>K184</t>
  </si>
  <si>
    <t>Redukce 125/110 KG-SN4/8</t>
  </si>
  <si>
    <t>-300108871</t>
  </si>
  <si>
    <t>K185</t>
  </si>
  <si>
    <t>Redukce 160/110 KG-SN4/8</t>
  </si>
  <si>
    <t>-1077525378</t>
  </si>
  <si>
    <t>086</t>
  </si>
  <si>
    <t>Splašková kanalizace v objektu – standardní (polypropylen)</t>
  </si>
  <si>
    <t>K186</t>
  </si>
  <si>
    <t>Kanalizační trubky hladké 50 HT</t>
  </si>
  <si>
    <t>2129078613</t>
  </si>
  <si>
    <t>K187</t>
  </si>
  <si>
    <t>Kanalizační trubky hladké 110 HT</t>
  </si>
  <si>
    <t>1738499659</t>
  </si>
  <si>
    <t>K188</t>
  </si>
  <si>
    <t>Odbočka 50/50 45o HT</t>
  </si>
  <si>
    <t>-457385208</t>
  </si>
  <si>
    <t>K189</t>
  </si>
  <si>
    <t>Odbočka 110/50 45o HT</t>
  </si>
  <si>
    <t>-595486478</t>
  </si>
  <si>
    <t>K190</t>
  </si>
  <si>
    <t>Koleno 50 30o HT</t>
  </si>
  <si>
    <t>-1948908365</t>
  </si>
  <si>
    <t>K191</t>
  </si>
  <si>
    <t>Koleno 50 87o HT</t>
  </si>
  <si>
    <t>-1436804539</t>
  </si>
  <si>
    <t>K192</t>
  </si>
  <si>
    <t>Redukce 50/32 HT</t>
  </si>
  <si>
    <t>1707876513</t>
  </si>
  <si>
    <t>K193</t>
  </si>
  <si>
    <t>Redukce 110/50 HT</t>
  </si>
  <si>
    <t>442715233</t>
  </si>
  <si>
    <t>K194</t>
  </si>
  <si>
    <t>Čistící kus 110 HT</t>
  </si>
  <si>
    <t>-1978131869</t>
  </si>
  <si>
    <t>K195</t>
  </si>
  <si>
    <t>Odvětrávací hlavice 110 HT</t>
  </si>
  <si>
    <t>1811087702</t>
  </si>
  <si>
    <t>087</t>
  </si>
  <si>
    <t>Upevnění potrubí</t>
  </si>
  <si>
    <t>K196</t>
  </si>
  <si>
    <t>Objímka kovová (pro 110) 102-116</t>
  </si>
  <si>
    <t>-570870582</t>
  </si>
  <si>
    <t>K197</t>
  </si>
  <si>
    <t>Vrut pro objímku, 80mm M 10</t>
  </si>
  <si>
    <t>-1815905585</t>
  </si>
  <si>
    <t>K198</t>
  </si>
  <si>
    <t>Hmoždinky 14mm</t>
  </si>
  <si>
    <t>134540396</t>
  </si>
  <si>
    <t>088</t>
  </si>
  <si>
    <t>Dešťová kanalizace v zemi, PVC SN4</t>
  </si>
  <si>
    <t>K199</t>
  </si>
  <si>
    <t>-1393649374</t>
  </si>
  <si>
    <t>K200</t>
  </si>
  <si>
    <t>5671608</t>
  </si>
  <si>
    <t>K201</t>
  </si>
  <si>
    <t>-382638460</t>
  </si>
  <si>
    <t>1295213010</t>
  </si>
  <si>
    <t>K202</t>
  </si>
  <si>
    <t>785969898</t>
  </si>
  <si>
    <t>1949049966</t>
  </si>
  <si>
    <t>1746955616</t>
  </si>
  <si>
    <t>K203</t>
  </si>
  <si>
    <t>Redukce 160/125 KG-SN4/8</t>
  </si>
  <si>
    <t>-482751926</t>
  </si>
  <si>
    <t>06 - ÚT</t>
  </si>
  <si>
    <t xml:space="preserve">    735 - Ústřední vytápění - otopná tělesa</t>
  </si>
  <si>
    <t>735</t>
  </si>
  <si>
    <t>Ústřední vytápění - otopná tělesa</t>
  </si>
  <si>
    <t>735000X1</t>
  </si>
  <si>
    <t>D+M elektrický přímotop výkon 0,5 kW vč. doplňků (dle PD)</t>
  </si>
  <si>
    <t>145555650</t>
  </si>
  <si>
    <t>735000X2</t>
  </si>
  <si>
    <t>D+M elektrický přímotop výkon 1,5 kW vč. doplňků (dle PD)</t>
  </si>
  <si>
    <t>-220497711</t>
  </si>
  <si>
    <t>07 - Elektro</t>
  </si>
  <si>
    <t xml:space="preserve">    741 - Elektroinstalace - silnoproud</t>
  </si>
  <si>
    <t xml:space="preserve">      001 - Hlavní rozvaděč  - stávající</t>
  </si>
  <si>
    <t xml:space="preserve">      002 - Rozvodnice RP (pro kiosek)</t>
  </si>
  <si>
    <t xml:space="preserve">      003 - Instalační materiál</t>
  </si>
  <si>
    <t xml:space="preserve">      004 - Signalizační systém</t>
  </si>
  <si>
    <t xml:space="preserve">      005 - Svítidla včetně zdrojů a poplatků za likvidaci</t>
  </si>
  <si>
    <t xml:space="preserve">      006 - Kabely, vodiče</t>
  </si>
  <si>
    <t xml:space="preserve">      007 - Ostatní práce (odhad)</t>
  </si>
  <si>
    <t>741</t>
  </si>
  <si>
    <t>Elektroinstalace - silnoproud</t>
  </si>
  <si>
    <t>Hlavní rozvaděč  - stávající</t>
  </si>
  <si>
    <t>K001</t>
  </si>
  <si>
    <t>úprava stávající rozvodnice v hlavní budově včetně přípravy trasy pro napájení kabel</t>
  </si>
  <si>
    <t>ks</t>
  </si>
  <si>
    <t>-973063748</t>
  </si>
  <si>
    <t>K002</t>
  </si>
  <si>
    <t>Jistič 50B-3 pro připojení RS</t>
  </si>
  <si>
    <t>-1551060692</t>
  </si>
  <si>
    <t>K003</t>
  </si>
  <si>
    <t>Spojovací a montážní materiál vč. mont.</t>
  </si>
  <si>
    <t>103701551</t>
  </si>
  <si>
    <t>K004</t>
  </si>
  <si>
    <t>Připojení, zprovoznění</t>
  </si>
  <si>
    <t>-1487468063</t>
  </si>
  <si>
    <t>Rozvodnice RP (pro kiosek)</t>
  </si>
  <si>
    <t>K005</t>
  </si>
  <si>
    <t>oceloplechová zapuštěná rozvodnice pro 72modulů RZB-3N72-B (IP30) rozměry 642x572x145</t>
  </si>
  <si>
    <t>6231468</t>
  </si>
  <si>
    <t>K006</t>
  </si>
  <si>
    <t>Hlavní vypínač 3x 63A</t>
  </si>
  <si>
    <t>1871624240</t>
  </si>
  <si>
    <t>K007</t>
  </si>
  <si>
    <t>Svodič přepětí "T1+T2" 12,5 kA 340V 3P+N</t>
  </si>
  <si>
    <t>230831670</t>
  </si>
  <si>
    <t>K008</t>
  </si>
  <si>
    <t>Jistič 16B-1</t>
  </si>
  <si>
    <t>-1878293925</t>
  </si>
  <si>
    <t>K009</t>
  </si>
  <si>
    <t>Jistič 10B-1</t>
  </si>
  <si>
    <t>-64973225</t>
  </si>
  <si>
    <t>K010</t>
  </si>
  <si>
    <t>Jistič 6B-1</t>
  </si>
  <si>
    <t>-179584545</t>
  </si>
  <si>
    <t>K011</t>
  </si>
  <si>
    <t>Jistič 20C-1</t>
  </si>
  <si>
    <t>-445041189</t>
  </si>
  <si>
    <t>K012</t>
  </si>
  <si>
    <t>Jistič 16B-3</t>
  </si>
  <si>
    <t>630564767</t>
  </si>
  <si>
    <t>K013</t>
  </si>
  <si>
    <t>Jistič 20B-3</t>
  </si>
  <si>
    <t>-827006237</t>
  </si>
  <si>
    <t>K014</t>
  </si>
  <si>
    <t>Proudový chránič 40/4/0,03; A</t>
  </si>
  <si>
    <t>-336162275</t>
  </si>
  <si>
    <t>K015</t>
  </si>
  <si>
    <t>Instalační stykač 230V</t>
  </si>
  <si>
    <t>-2074590657</t>
  </si>
  <si>
    <t>K016</t>
  </si>
  <si>
    <t>Nulová svorkovnice 8 svorek</t>
  </si>
  <si>
    <t>1788063275</t>
  </si>
  <si>
    <t>K017</t>
  </si>
  <si>
    <t>2059657714</t>
  </si>
  <si>
    <t>K018</t>
  </si>
  <si>
    <t>1709177186</t>
  </si>
  <si>
    <t>Instalační materiál</t>
  </si>
  <si>
    <t>K019</t>
  </si>
  <si>
    <t>Spínač jednopólový, řazení 1 komplet</t>
  </si>
  <si>
    <t>1727479335</t>
  </si>
  <si>
    <t>K020</t>
  </si>
  <si>
    <t>Přepínač střídavý, řazení 6 komplet</t>
  </si>
  <si>
    <t>-265665444</t>
  </si>
  <si>
    <t>K021</t>
  </si>
  <si>
    <t>Přepínač seriový, řazení 5 komplet</t>
  </si>
  <si>
    <t>1573537845</t>
  </si>
  <si>
    <t>K022</t>
  </si>
  <si>
    <t>Přepínač křížový, řazení 7 komplet</t>
  </si>
  <si>
    <t>-170003829</t>
  </si>
  <si>
    <t>K023</t>
  </si>
  <si>
    <t>Zásuvka 230V/16A IP44</t>
  </si>
  <si>
    <t>-1819074624</t>
  </si>
  <si>
    <t>K024</t>
  </si>
  <si>
    <t>Zásuvka dvojnásobná 230V/16A</t>
  </si>
  <si>
    <t>1258153180</t>
  </si>
  <si>
    <t>K025</t>
  </si>
  <si>
    <t>Svorkovnice 5pól pro připojení přímotopu (dodávka topení)</t>
  </si>
  <si>
    <t>-917564297</t>
  </si>
  <si>
    <t>K026</t>
  </si>
  <si>
    <t>Vývod pro připojení ohřívače TUV (dodávka ZTI)</t>
  </si>
  <si>
    <t>-442549979</t>
  </si>
  <si>
    <t>K027</t>
  </si>
  <si>
    <t>Vývod pro připojení ventilátoru</t>
  </si>
  <si>
    <t>-1968869553</t>
  </si>
  <si>
    <t>K028</t>
  </si>
  <si>
    <t>Vývod pro připojení rekuperační jednotky (dodávka VZT)</t>
  </si>
  <si>
    <t>-1852518966</t>
  </si>
  <si>
    <t>K029</t>
  </si>
  <si>
    <t>Vývod pro připojení venkovní jednotky VZT (dodávka VZT)</t>
  </si>
  <si>
    <t>-1008045335</t>
  </si>
  <si>
    <t>K030</t>
  </si>
  <si>
    <t>Protrubkování od VZT1-1 k ovladači (dodávka VZT)</t>
  </si>
  <si>
    <t>-892436182</t>
  </si>
  <si>
    <t>K031</t>
  </si>
  <si>
    <t>Vývod pro připojení kávovaru (dodávka gastro)</t>
  </si>
  <si>
    <t>-84281692</t>
  </si>
  <si>
    <t>K032</t>
  </si>
  <si>
    <t>Vývod pro připojení fritury (dodávka gastro)</t>
  </si>
  <si>
    <t>1001564476</t>
  </si>
  <si>
    <t>K033</t>
  </si>
  <si>
    <t>Vývod pro připojení opékací plotny (dodávka gastro)</t>
  </si>
  <si>
    <t>301592098</t>
  </si>
  <si>
    <t>K034</t>
  </si>
  <si>
    <t>Vývod pro připojení indukční plotny (dodávka gastro)</t>
  </si>
  <si>
    <t>1204706475</t>
  </si>
  <si>
    <t>K035</t>
  </si>
  <si>
    <t>Krabice instalační A11 OBO (odhad)</t>
  </si>
  <si>
    <t>698235375</t>
  </si>
  <si>
    <t>K036</t>
  </si>
  <si>
    <t>Krabice rozbočná s víčkem a svorkami (odhad)</t>
  </si>
  <si>
    <t>2043882465</t>
  </si>
  <si>
    <t>K037</t>
  </si>
  <si>
    <t>Krabice přístrojová KP 67/3</t>
  </si>
  <si>
    <t>1283072671</t>
  </si>
  <si>
    <t>K038</t>
  </si>
  <si>
    <t>Svorkovnice hlav. ochran. pospojování EPS 3 v krabici KO100 E</t>
  </si>
  <si>
    <t>-169813152</t>
  </si>
  <si>
    <t>K039</t>
  </si>
  <si>
    <t>Uzemňovací svorka na potrubí s páskem Cu</t>
  </si>
  <si>
    <t>-985448322</t>
  </si>
  <si>
    <t>K040</t>
  </si>
  <si>
    <t>Nulový můstek pro pospojení technologie kuchyně</t>
  </si>
  <si>
    <t>1810204854</t>
  </si>
  <si>
    <t>K041</t>
  </si>
  <si>
    <t>Instalační trubka SUPER Monoflex 1240</t>
  </si>
  <si>
    <t>-1727871579</t>
  </si>
  <si>
    <t>K042</t>
  </si>
  <si>
    <t>Instalační trubka SUPER Monoflex 1232</t>
  </si>
  <si>
    <t>-440127838</t>
  </si>
  <si>
    <t>K043</t>
  </si>
  <si>
    <t>Instalační trubka SUPER Monoflex 1225</t>
  </si>
  <si>
    <t>-1861011323</t>
  </si>
  <si>
    <t>K044</t>
  </si>
  <si>
    <t>Drobný montážní materiál vč. mont.</t>
  </si>
  <si>
    <t>363124132</t>
  </si>
  <si>
    <t>Signalizační systém</t>
  </si>
  <si>
    <t>K045</t>
  </si>
  <si>
    <t>Tlačítko prosvětlené FAP 1001</t>
  </si>
  <si>
    <t>570088252</t>
  </si>
  <si>
    <t>K046</t>
  </si>
  <si>
    <t>Modul kontrolní s tlačítkem FEH 1001</t>
  </si>
  <si>
    <t>-963266119</t>
  </si>
  <si>
    <t>K047</t>
  </si>
  <si>
    <t>Transformátor FLM 1000</t>
  </si>
  <si>
    <t>-1778437964</t>
  </si>
  <si>
    <t>K048</t>
  </si>
  <si>
    <t>Tlačítko signální tahové FAP 3002</t>
  </si>
  <si>
    <t>-1501748406</t>
  </si>
  <si>
    <t>K049</t>
  </si>
  <si>
    <t>Rámečky k přístrojům</t>
  </si>
  <si>
    <t>-1260417388</t>
  </si>
  <si>
    <t>K050</t>
  </si>
  <si>
    <t>580369687</t>
  </si>
  <si>
    <t>Svítidla včetně zdrojů a poplatků za likvidaci</t>
  </si>
  <si>
    <t>K051</t>
  </si>
  <si>
    <t xml:space="preserve">A1 - TREVOS PRIMA.LED 4000lm 27W; IP66 </t>
  </si>
  <si>
    <t>377997488</t>
  </si>
  <si>
    <t>K052</t>
  </si>
  <si>
    <t xml:space="preserve">A2 - TREVOS PRIMA LED  6300lm 43W; IP66 </t>
  </si>
  <si>
    <t>1122711475</t>
  </si>
  <si>
    <t>K053</t>
  </si>
  <si>
    <t>B1 - TREVOS - DL 230BARI LED 2010/840 1500lm 16W IP44</t>
  </si>
  <si>
    <t>-699048074</t>
  </si>
  <si>
    <t>K054</t>
  </si>
  <si>
    <t>B1N - TREVOS - DL 230BARI LED 2010/840 1500lm 16W IP44+ nouzový nap.modul 1hod</t>
  </si>
  <si>
    <t>1419169443</t>
  </si>
  <si>
    <t>K055</t>
  </si>
  <si>
    <t>C1 - LED PANEL 4000lm 40W IP20 + rámeček pro montáž do SDK</t>
  </si>
  <si>
    <t>-141808090</t>
  </si>
  <si>
    <t>K056</t>
  </si>
  <si>
    <t xml:space="preserve">V1 - venkovmí přisazené LED 840 670lm 6W IP54 </t>
  </si>
  <si>
    <t>-2053336199</t>
  </si>
  <si>
    <t>K057</t>
  </si>
  <si>
    <t>P1,P2 - Přisazené nouzové svítidlo HELIOS IP65 LED 1,2 TA 1 + pictogram</t>
  </si>
  <si>
    <t>857559078</t>
  </si>
  <si>
    <t>K058</t>
  </si>
  <si>
    <t>1292963460</t>
  </si>
  <si>
    <t>Kabely, vodiče</t>
  </si>
  <si>
    <t>K059</t>
  </si>
  <si>
    <t>CYKY-J 5x25mm</t>
  </si>
  <si>
    <t>-565837441</t>
  </si>
  <si>
    <t>K060</t>
  </si>
  <si>
    <t>výstražná fólie 33/100 rudá s bleskem</t>
  </si>
  <si>
    <t>1082358554</t>
  </si>
  <si>
    <t>K061</t>
  </si>
  <si>
    <t>CYKY-J(O) 3x1,5</t>
  </si>
  <si>
    <t>877534625</t>
  </si>
  <si>
    <t>K062</t>
  </si>
  <si>
    <t>CYKY-J 3x2,5</t>
  </si>
  <si>
    <t>-389761110</t>
  </si>
  <si>
    <t>K063</t>
  </si>
  <si>
    <t>CYKY-J 3x4</t>
  </si>
  <si>
    <t>1368502180</t>
  </si>
  <si>
    <t>K064</t>
  </si>
  <si>
    <t>CYKY-J 5x2,5</t>
  </si>
  <si>
    <t>-1003843295</t>
  </si>
  <si>
    <t>K065</t>
  </si>
  <si>
    <t>CYKY-J 5x4</t>
  </si>
  <si>
    <t>157396422</t>
  </si>
  <si>
    <t>K066</t>
  </si>
  <si>
    <t>Vodič CY16</t>
  </si>
  <si>
    <t>-791391894</t>
  </si>
  <si>
    <t>K067</t>
  </si>
  <si>
    <t>Vodič CY10</t>
  </si>
  <si>
    <t>-1481395356</t>
  </si>
  <si>
    <t>K068</t>
  </si>
  <si>
    <t>Vodič CY6</t>
  </si>
  <si>
    <t>358187794</t>
  </si>
  <si>
    <t>K069</t>
  </si>
  <si>
    <t>Zemnící pásek FeZn 30x4</t>
  </si>
  <si>
    <t>kg</t>
  </si>
  <si>
    <t>199238033</t>
  </si>
  <si>
    <t>K085</t>
  </si>
  <si>
    <t>Prořez 5%</t>
  </si>
  <si>
    <t>-1251508450</t>
  </si>
  <si>
    <t>K071</t>
  </si>
  <si>
    <t xml:space="preserve">Ukončení vodičů </t>
  </si>
  <si>
    <t>-607835772</t>
  </si>
  <si>
    <t>K072</t>
  </si>
  <si>
    <t>1376127856</t>
  </si>
  <si>
    <t>Ostatní práce (odhad)</t>
  </si>
  <si>
    <t>K073</t>
  </si>
  <si>
    <t>výkopové práce pro přívod nn - komplet</t>
  </si>
  <si>
    <t>-606086039</t>
  </si>
  <si>
    <t>K074</t>
  </si>
  <si>
    <t>průrazy, sekání a ost.zednické přípomoce v hl.budově (odhad)</t>
  </si>
  <si>
    <t>773484805</t>
  </si>
  <si>
    <t>K075</t>
  </si>
  <si>
    <t>zednické přípomoci</t>
  </si>
  <si>
    <t>292553811</t>
  </si>
  <si>
    <t>K076</t>
  </si>
  <si>
    <t>provizorní připojení staveniště (odhad)</t>
  </si>
  <si>
    <t>523636995</t>
  </si>
  <si>
    <t>K077</t>
  </si>
  <si>
    <t>přesun hmot</t>
  </si>
  <si>
    <t>-430111125</t>
  </si>
  <si>
    <t>K078</t>
  </si>
  <si>
    <t>doprava</t>
  </si>
  <si>
    <t>-1760252820</t>
  </si>
  <si>
    <t>K086</t>
  </si>
  <si>
    <t>ostatní nespecifikované / nepředvídatelné položky</t>
  </si>
  <si>
    <t>-2071567591</t>
  </si>
  <si>
    <t>K080</t>
  </si>
  <si>
    <t>koordinace s investorem - odhad</t>
  </si>
  <si>
    <t>hod</t>
  </si>
  <si>
    <t>-1668080070</t>
  </si>
  <si>
    <t>K081</t>
  </si>
  <si>
    <t>koordinace s ostatními profesemi - odhad</t>
  </si>
  <si>
    <t>1920657535</t>
  </si>
  <si>
    <t>K082</t>
  </si>
  <si>
    <t>revize</t>
  </si>
  <si>
    <t>153964457</t>
  </si>
  <si>
    <t>K083</t>
  </si>
  <si>
    <t>autorský dozor, dokumentace skut. provedení</t>
  </si>
  <si>
    <t>1238876238</t>
  </si>
  <si>
    <t>K084</t>
  </si>
  <si>
    <t>ekologická likvidace odpadu</t>
  </si>
  <si>
    <t>1329736096</t>
  </si>
  <si>
    <t>99 - VRN</t>
  </si>
  <si>
    <t>VRN - Vedlejší rozpočtové náklady</t>
  </si>
  <si>
    <t>Vedlejší rozpočtové náklady</t>
  </si>
  <si>
    <t>VRN000X1</t>
  </si>
  <si>
    <t>Zařízení staveniště</t>
  </si>
  <si>
    <t>-626001307</t>
  </si>
  <si>
    <t>VRN000X2</t>
  </si>
  <si>
    <t>Ztížení výrobní podmínky</t>
  </si>
  <si>
    <t>-785690136</t>
  </si>
  <si>
    <t>VRN000X3</t>
  </si>
  <si>
    <t>Koordinace s PBŘ</t>
  </si>
  <si>
    <t>1261504460</t>
  </si>
  <si>
    <t>VRN000X4</t>
  </si>
  <si>
    <t>Koordinace s SHZ</t>
  </si>
  <si>
    <t>-1358301666</t>
  </si>
  <si>
    <t>VRN000X5</t>
  </si>
  <si>
    <t>Provozní vlivy</t>
  </si>
  <si>
    <t>-421026797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</si>
</sst>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opLeftCell="A67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20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9"/>
      <c r="BE5" s="201" t="s">
        <v>15</v>
      </c>
      <c r="BS5" s="16" t="s">
        <v>6</v>
      </c>
    </row>
    <row r="6" spans="1:74" ht="36.950000000000003" customHeight="1">
      <c r="B6" s="19"/>
      <c r="D6" s="24" t="s">
        <v>16</v>
      </c>
      <c r="K6" s="221" t="s">
        <v>17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9"/>
      <c r="BE6" s="202"/>
      <c r="BS6" s="16" t="s">
        <v>6</v>
      </c>
    </row>
    <row r="7" spans="1:74" ht="12" customHeight="1">
      <c r="B7" s="19"/>
      <c r="D7" s="25" t="s">
        <v>18</v>
      </c>
      <c r="K7" s="16" t="s">
        <v>1</v>
      </c>
      <c r="AK7" s="25" t="s">
        <v>19</v>
      </c>
      <c r="AN7" s="16" t="s">
        <v>1</v>
      </c>
      <c r="AR7" s="19"/>
      <c r="BE7" s="202"/>
      <c r="BS7" s="16" t="s">
        <v>6</v>
      </c>
    </row>
    <row r="8" spans="1:74" ht="12" customHeight="1">
      <c r="B8" s="19"/>
      <c r="D8" s="25" t="s">
        <v>20</v>
      </c>
      <c r="K8" s="16" t="s">
        <v>21</v>
      </c>
      <c r="AK8" s="25" t="s">
        <v>22</v>
      </c>
      <c r="AN8" s="26" t="s">
        <v>23</v>
      </c>
      <c r="AR8" s="19"/>
      <c r="BE8" s="202"/>
      <c r="BS8" s="16" t="s">
        <v>6</v>
      </c>
    </row>
    <row r="9" spans="1:74" ht="14.45" customHeight="1">
      <c r="B9" s="19"/>
      <c r="AR9" s="19"/>
      <c r="BE9" s="202"/>
      <c r="BS9" s="16" t="s">
        <v>6</v>
      </c>
    </row>
    <row r="10" spans="1:74" ht="12" customHeight="1">
      <c r="B10" s="19"/>
      <c r="D10" s="25" t="s">
        <v>24</v>
      </c>
      <c r="AK10" s="25" t="s">
        <v>25</v>
      </c>
      <c r="AN10" s="16" t="s">
        <v>26</v>
      </c>
      <c r="AR10" s="19"/>
      <c r="BE10" s="202"/>
      <c r="BS10" s="16" t="s">
        <v>6</v>
      </c>
    </row>
    <row r="11" spans="1:74" ht="18.399999999999999" customHeight="1">
      <c r="B11" s="19"/>
      <c r="E11" s="16" t="s">
        <v>27</v>
      </c>
      <c r="AK11" s="25" t="s">
        <v>28</v>
      </c>
      <c r="AN11" s="16" t="s">
        <v>29</v>
      </c>
      <c r="AR11" s="19"/>
      <c r="BE11" s="202"/>
      <c r="BS11" s="16" t="s">
        <v>6</v>
      </c>
    </row>
    <row r="12" spans="1:74" ht="6.95" customHeight="1">
      <c r="B12" s="19"/>
      <c r="AR12" s="19"/>
      <c r="BE12" s="202"/>
      <c r="BS12" s="16" t="s">
        <v>6</v>
      </c>
    </row>
    <row r="13" spans="1:74" ht="12" customHeight="1">
      <c r="B13" s="19"/>
      <c r="D13" s="25" t="s">
        <v>30</v>
      </c>
      <c r="AK13" s="25" t="s">
        <v>25</v>
      </c>
      <c r="AN13" s="27" t="s">
        <v>31</v>
      </c>
      <c r="AR13" s="19"/>
      <c r="BE13" s="202"/>
      <c r="BS13" s="16" t="s">
        <v>6</v>
      </c>
    </row>
    <row r="14" spans="1:74" ht="11.25">
      <c r="B14" s="19"/>
      <c r="E14" s="222" t="s">
        <v>31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5" t="s">
        <v>28</v>
      </c>
      <c r="AN14" s="27" t="s">
        <v>31</v>
      </c>
      <c r="AR14" s="19"/>
      <c r="BE14" s="202"/>
      <c r="BS14" s="16" t="s">
        <v>6</v>
      </c>
    </row>
    <row r="15" spans="1:74" ht="6.95" customHeight="1">
      <c r="B15" s="19"/>
      <c r="AR15" s="19"/>
      <c r="BE15" s="202"/>
      <c r="BS15" s="16" t="s">
        <v>3</v>
      </c>
    </row>
    <row r="16" spans="1:74" ht="12" customHeight="1">
      <c r="B16" s="19"/>
      <c r="D16" s="25" t="s">
        <v>32</v>
      </c>
      <c r="AK16" s="25" t="s">
        <v>25</v>
      </c>
      <c r="AN16" s="16" t="s">
        <v>33</v>
      </c>
      <c r="AR16" s="19"/>
      <c r="BE16" s="202"/>
      <c r="BS16" s="16" t="s">
        <v>3</v>
      </c>
    </row>
    <row r="17" spans="2:71" ht="18.399999999999999" customHeight="1">
      <c r="B17" s="19"/>
      <c r="E17" s="16" t="s">
        <v>34</v>
      </c>
      <c r="AK17" s="25" t="s">
        <v>28</v>
      </c>
      <c r="AN17" s="16" t="s">
        <v>35</v>
      </c>
      <c r="AR17" s="19"/>
      <c r="BE17" s="202"/>
      <c r="BS17" s="16" t="s">
        <v>36</v>
      </c>
    </row>
    <row r="18" spans="2:71" ht="6.95" customHeight="1">
      <c r="B18" s="19"/>
      <c r="AR18" s="19"/>
      <c r="BE18" s="202"/>
      <c r="BS18" s="16" t="s">
        <v>6</v>
      </c>
    </row>
    <row r="19" spans="2:71" ht="12" customHeight="1">
      <c r="B19" s="19"/>
      <c r="D19" s="25" t="s">
        <v>37</v>
      </c>
      <c r="AK19" s="25" t="s">
        <v>25</v>
      </c>
      <c r="AN19" s="16" t="s">
        <v>38</v>
      </c>
      <c r="AR19" s="19"/>
      <c r="BE19" s="202"/>
      <c r="BS19" s="16" t="s">
        <v>6</v>
      </c>
    </row>
    <row r="20" spans="2:71" ht="18.399999999999999" customHeight="1">
      <c r="B20" s="19"/>
      <c r="E20" s="16" t="s">
        <v>39</v>
      </c>
      <c r="AK20" s="25" t="s">
        <v>28</v>
      </c>
      <c r="AN20" s="16" t="s">
        <v>40</v>
      </c>
      <c r="AR20" s="19"/>
      <c r="BE20" s="202"/>
      <c r="BS20" s="16" t="s">
        <v>36</v>
      </c>
    </row>
    <row r="21" spans="2:71" ht="6.95" customHeight="1">
      <c r="B21" s="19"/>
      <c r="AR21" s="19"/>
      <c r="BE21" s="202"/>
    </row>
    <row r="22" spans="2:71" ht="12" customHeight="1">
      <c r="B22" s="19"/>
      <c r="D22" s="25" t="s">
        <v>41</v>
      </c>
      <c r="AR22" s="19"/>
      <c r="BE22" s="202"/>
    </row>
    <row r="23" spans="2:71" ht="45" customHeight="1">
      <c r="B23" s="19"/>
      <c r="E23" s="224" t="s">
        <v>42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9"/>
      <c r="BE23" s="202"/>
    </row>
    <row r="24" spans="2:71" ht="6.95" customHeight="1">
      <c r="B24" s="19"/>
      <c r="AR24" s="19"/>
      <c r="BE24" s="202"/>
    </row>
    <row r="25" spans="2:71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02"/>
    </row>
    <row r="26" spans="2:71" s="1" customFormat="1" ht="25.9" customHeight="1">
      <c r="B26" s="30"/>
      <c r="D26" s="31" t="s">
        <v>43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3">
        <f>ROUND(AG54,2)</f>
        <v>0</v>
      </c>
      <c r="AL26" s="204"/>
      <c r="AM26" s="204"/>
      <c r="AN26" s="204"/>
      <c r="AO26" s="204"/>
      <c r="AR26" s="30"/>
      <c r="BE26" s="202"/>
    </row>
    <row r="27" spans="2:71" s="1" customFormat="1" ht="6.95" customHeight="1">
      <c r="B27" s="30"/>
      <c r="AR27" s="30"/>
      <c r="BE27" s="202"/>
    </row>
    <row r="28" spans="2:71" s="1" customFormat="1" ht="11.25">
      <c r="B28" s="30"/>
      <c r="L28" s="225" t="s">
        <v>44</v>
      </c>
      <c r="M28" s="225"/>
      <c r="N28" s="225"/>
      <c r="O28" s="225"/>
      <c r="P28" s="225"/>
      <c r="W28" s="225" t="s">
        <v>45</v>
      </c>
      <c r="X28" s="225"/>
      <c r="Y28" s="225"/>
      <c r="Z28" s="225"/>
      <c r="AA28" s="225"/>
      <c r="AB28" s="225"/>
      <c r="AC28" s="225"/>
      <c r="AD28" s="225"/>
      <c r="AE28" s="225"/>
      <c r="AK28" s="225" t="s">
        <v>46</v>
      </c>
      <c r="AL28" s="225"/>
      <c r="AM28" s="225"/>
      <c r="AN28" s="225"/>
      <c r="AO28" s="225"/>
      <c r="AR28" s="30"/>
      <c r="BE28" s="202"/>
    </row>
    <row r="29" spans="2:71" s="2" customFormat="1" ht="14.45" customHeight="1">
      <c r="B29" s="34"/>
      <c r="D29" s="25" t="s">
        <v>47</v>
      </c>
      <c r="F29" s="25" t="s">
        <v>48</v>
      </c>
      <c r="L29" s="226">
        <v>0.21</v>
      </c>
      <c r="M29" s="200"/>
      <c r="N29" s="200"/>
      <c r="O29" s="200"/>
      <c r="P29" s="200"/>
      <c r="W29" s="199">
        <f>ROUND(AZ54, 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ROUND(AV54, 2)</f>
        <v>0</v>
      </c>
      <c r="AL29" s="200"/>
      <c r="AM29" s="200"/>
      <c r="AN29" s="200"/>
      <c r="AO29" s="200"/>
      <c r="AR29" s="34"/>
      <c r="BE29" s="202"/>
    </row>
    <row r="30" spans="2:71" s="2" customFormat="1" ht="14.45" customHeight="1">
      <c r="B30" s="34"/>
      <c r="F30" s="25" t="s">
        <v>49</v>
      </c>
      <c r="L30" s="226">
        <v>0.15</v>
      </c>
      <c r="M30" s="200"/>
      <c r="N30" s="200"/>
      <c r="O30" s="200"/>
      <c r="P30" s="200"/>
      <c r="W30" s="199">
        <f>ROUND(BA54, 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ROUND(AW54, 2)</f>
        <v>0</v>
      </c>
      <c r="AL30" s="200"/>
      <c r="AM30" s="200"/>
      <c r="AN30" s="200"/>
      <c r="AO30" s="200"/>
      <c r="AR30" s="34"/>
      <c r="BE30" s="202"/>
    </row>
    <row r="31" spans="2:71" s="2" customFormat="1" ht="14.45" hidden="1" customHeight="1">
      <c r="B31" s="34"/>
      <c r="F31" s="25" t="s">
        <v>50</v>
      </c>
      <c r="L31" s="226">
        <v>0.21</v>
      </c>
      <c r="M31" s="200"/>
      <c r="N31" s="200"/>
      <c r="O31" s="200"/>
      <c r="P31" s="200"/>
      <c r="W31" s="199">
        <f>ROUND(BB54,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4"/>
      <c r="BE31" s="202"/>
    </row>
    <row r="32" spans="2:71" s="2" customFormat="1" ht="14.45" hidden="1" customHeight="1">
      <c r="B32" s="34"/>
      <c r="F32" s="25" t="s">
        <v>51</v>
      </c>
      <c r="L32" s="226">
        <v>0.15</v>
      </c>
      <c r="M32" s="200"/>
      <c r="N32" s="200"/>
      <c r="O32" s="200"/>
      <c r="P32" s="200"/>
      <c r="W32" s="199">
        <f>ROUND(BC54,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4"/>
      <c r="BE32" s="202"/>
    </row>
    <row r="33" spans="2:57" s="2" customFormat="1" ht="14.45" hidden="1" customHeight="1">
      <c r="B33" s="34"/>
      <c r="F33" s="25" t="s">
        <v>52</v>
      </c>
      <c r="L33" s="226">
        <v>0</v>
      </c>
      <c r="M33" s="200"/>
      <c r="N33" s="200"/>
      <c r="O33" s="200"/>
      <c r="P33" s="200"/>
      <c r="W33" s="199">
        <f>ROUND(BD54, 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4"/>
      <c r="BE33" s="202"/>
    </row>
    <row r="34" spans="2:57" s="1" customFormat="1" ht="6.95" customHeight="1">
      <c r="B34" s="30"/>
      <c r="AR34" s="30"/>
      <c r="BE34" s="202"/>
    </row>
    <row r="35" spans="2:57" s="1" customFormat="1" ht="25.9" customHeight="1">
      <c r="B35" s="30"/>
      <c r="C35" s="35"/>
      <c r="D35" s="36" t="s">
        <v>53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54</v>
      </c>
      <c r="U35" s="37"/>
      <c r="V35" s="37"/>
      <c r="W35" s="37"/>
      <c r="X35" s="205" t="s">
        <v>55</v>
      </c>
      <c r="Y35" s="206"/>
      <c r="Z35" s="206"/>
      <c r="AA35" s="206"/>
      <c r="AB35" s="206"/>
      <c r="AC35" s="37"/>
      <c r="AD35" s="37"/>
      <c r="AE35" s="37"/>
      <c r="AF35" s="37"/>
      <c r="AG35" s="37"/>
      <c r="AH35" s="37"/>
      <c r="AI35" s="37"/>
      <c r="AJ35" s="37"/>
      <c r="AK35" s="207">
        <f>SUM(AK26:AK33)</f>
        <v>0</v>
      </c>
      <c r="AL35" s="206"/>
      <c r="AM35" s="206"/>
      <c r="AN35" s="206"/>
      <c r="AO35" s="208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57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57" s="1" customFormat="1" ht="24.95" customHeight="1">
      <c r="B42" s="30"/>
      <c r="C42" s="20" t="s">
        <v>56</v>
      </c>
      <c r="AR42" s="30"/>
    </row>
    <row r="43" spans="2:57" s="1" customFormat="1" ht="6.95" customHeight="1">
      <c r="B43" s="30"/>
      <c r="AR43" s="30"/>
    </row>
    <row r="44" spans="2:57" s="1" customFormat="1" ht="12" customHeight="1">
      <c r="B44" s="30"/>
      <c r="C44" s="25" t="s">
        <v>13</v>
      </c>
      <c r="L44" s="1" t="str">
        <f>K5</f>
        <v>2018-34TM</v>
      </c>
      <c r="AR44" s="30"/>
    </row>
    <row r="45" spans="2:57" s="3" customFormat="1" ht="36.950000000000003" customHeight="1">
      <c r="B45" s="43"/>
      <c r="C45" s="44" t="s">
        <v>16</v>
      </c>
      <c r="L45" s="217" t="str">
        <f>K6</f>
        <v>TJ Sokol Nové Strašecí - novostavba občerstvení s krytou terasou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R45" s="43"/>
    </row>
    <row r="46" spans="2:57" s="1" customFormat="1" ht="6.95" customHeight="1">
      <c r="B46" s="30"/>
      <c r="AR46" s="30"/>
    </row>
    <row r="47" spans="2:57" s="1" customFormat="1" ht="12" customHeight="1">
      <c r="B47" s="30"/>
      <c r="C47" s="25" t="s">
        <v>20</v>
      </c>
      <c r="L47" s="45" t="str">
        <f>IF(K8="","",K8)</f>
        <v>p.č. 1303/6, U stadionu 957, 271 01 Nové Strašecí</v>
      </c>
      <c r="AI47" s="25" t="s">
        <v>22</v>
      </c>
      <c r="AM47" s="219" t="str">
        <f>IF(AN8= "","",AN8)</f>
        <v>24. 4. 2018</v>
      </c>
      <c r="AN47" s="219"/>
      <c r="AR47" s="30"/>
    </row>
    <row r="48" spans="2:57" s="1" customFormat="1" ht="6.95" customHeight="1">
      <c r="B48" s="30"/>
      <c r="AR48" s="30"/>
    </row>
    <row r="49" spans="1:91" s="1" customFormat="1" ht="13.7" customHeight="1">
      <c r="B49" s="30"/>
      <c r="C49" s="25" t="s">
        <v>24</v>
      </c>
      <c r="L49" s="1" t="str">
        <f>IF(E11= "","",E11)</f>
        <v>Město Nové Strašecí</v>
      </c>
      <c r="AI49" s="25" t="s">
        <v>32</v>
      </c>
      <c r="AM49" s="215" t="str">
        <f>IF(E17="","",E17)</f>
        <v>Milota spol. s r.o.</v>
      </c>
      <c r="AN49" s="216"/>
      <c r="AO49" s="216"/>
      <c r="AP49" s="216"/>
      <c r="AR49" s="30"/>
      <c r="AS49" s="211" t="s">
        <v>57</v>
      </c>
      <c r="AT49" s="212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13.7" customHeight="1">
      <c r="B50" s="30"/>
      <c r="C50" s="25" t="s">
        <v>30</v>
      </c>
      <c r="L50" s="1" t="str">
        <f>IF(E14= "Vyplň údaj","",E14)</f>
        <v/>
      </c>
      <c r="AI50" s="25" t="s">
        <v>37</v>
      </c>
      <c r="AM50" s="215" t="str">
        <f>IF(E20="","",E20)</f>
        <v>STAGA stavební agentura s.r.o.</v>
      </c>
      <c r="AN50" s="216"/>
      <c r="AO50" s="216"/>
      <c r="AP50" s="216"/>
      <c r="AR50" s="30"/>
      <c r="AS50" s="213"/>
      <c r="AT50" s="214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1:91" s="1" customFormat="1" ht="10.9" customHeight="1">
      <c r="B51" s="30"/>
      <c r="AR51" s="30"/>
      <c r="AS51" s="213"/>
      <c r="AT51" s="214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1:91" s="1" customFormat="1" ht="29.25" customHeight="1">
      <c r="B52" s="30"/>
      <c r="C52" s="235" t="s">
        <v>58</v>
      </c>
      <c r="D52" s="228"/>
      <c r="E52" s="228"/>
      <c r="F52" s="228"/>
      <c r="G52" s="228"/>
      <c r="H52" s="51"/>
      <c r="I52" s="227" t="s">
        <v>59</v>
      </c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30" t="s">
        <v>60</v>
      </c>
      <c r="AH52" s="228"/>
      <c r="AI52" s="228"/>
      <c r="AJ52" s="228"/>
      <c r="AK52" s="228"/>
      <c r="AL52" s="228"/>
      <c r="AM52" s="228"/>
      <c r="AN52" s="227" t="s">
        <v>61</v>
      </c>
      <c r="AO52" s="228"/>
      <c r="AP52" s="229"/>
      <c r="AQ52" s="52" t="s">
        <v>62</v>
      </c>
      <c r="AR52" s="30"/>
      <c r="AS52" s="53" t="s">
        <v>63</v>
      </c>
      <c r="AT52" s="54" t="s">
        <v>64</v>
      </c>
      <c r="AU52" s="54" t="s">
        <v>65</v>
      </c>
      <c r="AV52" s="54" t="s">
        <v>66</v>
      </c>
      <c r="AW52" s="54" t="s">
        <v>67</v>
      </c>
      <c r="AX52" s="54" t="s">
        <v>68</v>
      </c>
      <c r="AY52" s="54" t="s">
        <v>69</v>
      </c>
      <c r="AZ52" s="54" t="s">
        <v>70</v>
      </c>
      <c r="BA52" s="54" t="s">
        <v>71</v>
      </c>
      <c r="BB52" s="54" t="s">
        <v>72</v>
      </c>
      <c r="BC52" s="54" t="s">
        <v>73</v>
      </c>
      <c r="BD52" s="55" t="s">
        <v>74</v>
      </c>
    </row>
    <row r="53" spans="1:91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4" customFormat="1" ht="32.450000000000003" customHeight="1">
      <c r="B54" s="57"/>
      <c r="C54" s="58" t="s">
        <v>75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33">
        <f>ROUND(SUM(AG55:AG59),2)</f>
        <v>0</v>
      </c>
      <c r="AH54" s="233"/>
      <c r="AI54" s="233"/>
      <c r="AJ54" s="233"/>
      <c r="AK54" s="233"/>
      <c r="AL54" s="233"/>
      <c r="AM54" s="233"/>
      <c r="AN54" s="234">
        <f t="shared" ref="AN54:AN59" si="0">SUM(AG54,AT54)</f>
        <v>0</v>
      </c>
      <c r="AO54" s="234"/>
      <c r="AP54" s="234"/>
      <c r="AQ54" s="61" t="s">
        <v>1</v>
      </c>
      <c r="AR54" s="57"/>
      <c r="AS54" s="62">
        <f>ROUND(SUM(AS55:AS59),2)</f>
        <v>0</v>
      </c>
      <c r="AT54" s="63">
        <f t="shared" ref="AT54:AT59" si="1">ROUND(SUM(AV54:AW54),2)</f>
        <v>0</v>
      </c>
      <c r="AU54" s="64">
        <f>ROUND(SUM(AU55:AU59),5)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ROUND(SUM(AZ55:AZ59),2)</f>
        <v>0</v>
      </c>
      <c r="BA54" s="63">
        <f>ROUND(SUM(BA55:BA59),2)</f>
        <v>0</v>
      </c>
      <c r="BB54" s="63">
        <f>ROUND(SUM(BB55:BB59),2)</f>
        <v>0</v>
      </c>
      <c r="BC54" s="63">
        <f>ROUND(SUM(BC55:BC59),2)</f>
        <v>0</v>
      </c>
      <c r="BD54" s="65">
        <f>ROUND(SUM(BD55:BD59),2)</f>
        <v>0</v>
      </c>
      <c r="BS54" s="66" t="s">
        <v>76</v>
      </c>
      <c r="BT54" s="66" t="s">
        <v>77</v>
      </c>
      <c r="BU54" s="67" t="s">
        <v>78</v>
      </c>
      <c r="BV54" s="66" t="s">
        <v>79</v>
      </c>
      <c r="BW54" s="66" t="s">
        <v>4</v>
      </c>
      <c r="BX54" s="66" t="s">
        <v>80</v>
      </c>
      <c r="CL54" s="66" t="s">
        <v>1</v>
      </c>
    </row>
    <row r="55" spans="1:91" s="5" customFormat="1" ht="16.5" customHeight="1">
      <c r="A55" s="68" t="s">
        <v>81</v>
      </c>
      <c r="B55" s="69"/>
      <c r="C55" s="70"/>
      <c r="D55" s="236" t="s">
        <v>82</v>
      </c>
      <c r="E55" s="236"/>
      <c r="F55" s="236"/>
      <c r="G55" s="236"/>
      <c r="H55" s="236"/>
      <c r="I55" s="71"/>
      <c r="J55" s="236" t="s">
        <v>83</v>
      </c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1">
        <f>'01 - Občerstvení'!J30</f>
        <v>0</v>
      </c>
      <c r="AH55" s="232"/>
      <c r="AI55" s="232"/>
      <c r="AJ55" s="232"/>
      <c r="AK55" s="232"/>
      <c r="AL55" s="232"/>
      <c r="AM55" s="232"/>
      <c r="AN55" s="231">
        <f t="shared" si="0"/>
        <v>0</v>
      </c>
      <c r="AO55" s="232"/>
      <c r="AP55" s="232"/>
      <c r="AQ55" s="72" t="s">
        <v>84</v>
      </c>
      <c r="AR55" s="69"/>
      <c r="AS55" s="73">
        <v>0</v>
      </c>
      <c r="AT55" s="74">
        <f t="shared" si="1"/>
        <v>0</v>
      </c>
      <c r="AU55" s="75">
        <f>'01 - Občerstvení'!P100</f>
        <v>0</v>
      </c>
      <c r="AV55" s="74">
        <f>'01 - Občerstvení'!J33</f>
        <v>0</v>
      </c>
      <c r="AW55" s="74">
        <f>'01 - Občerstvení'!J34</f>
        <v>0</v>
      </c>
      <c r="AX55" s="74">
        <f>'01 - Občerstvení'!J35</f>
        <v>0</v>
      </c>
      <c r="AY55" s="74">
        <f>'01 - Občerstvení'!J36</f>
        <v>0</v>
      </c>
      <c r="AZ55" s="74">
        <f>'01 - Občerstvení'!F33</f>
        <v>0</v>
      </c>
      <c r="BA55" s="74">
        <f>'01 - Občerstvení'!F34</f>
        <v>0</v>
      </c>
      <c r="BB55" s="74">
        <f>'01 - Občerstvení'!F35</f>
        <v>0</v>
      </c>
      <c r="BC55" s="74">
        <f>'01 - Občerstvení'!F36</f>
        <v>0</v>
      </c>
      <c r="BD55" s="76">
        <f>'01 - Občerstvení'!F37</f>
        <v>0</v>
      </c>
      <c r="BT55" s="77" t="s">
        <v>85</v>
      </c>
      <c r="BV55" s="77" t="s">
        <v>79</v>
      </c>
      <c r="BW55" s="77" t="s">
        <v>86</v>
      </c>
      <c r="BX55" s="77" t="s">
        <v>4</v>
      </c>
      <c r="CL55" s="77" t="s">
        <v>1</v>
      </c>
      <c r="CM55" s="77" t="s">
        <v>87</v>
      </c>
    </row>
    <row r="56" spans="1:91" s="5" customFormat="1" ht="16.5" customHeight="1">
      <c r="A56" s="68" t="s">
        <v>81</v>
      </c>
      <c r="B56" s="69"/>
      <c r="C56" s="70"/>
      <c r="D56" s="236" t="s">
        <v>88</v>
      </c>
      <c r="E56" s="236"/>
      <c r="F56" s="236"/>
      <c r="G56" s="236"/>
      <c r="H56" s="236"/>
      <c r="I56" s="71"/>
      <c r="J56" s="236" t="s">
        <v>89</v>
      </c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1">
        <f>'04 - ZTI'!J30</f>
        <v>0</v>
      </c>
      <c r="AH56" s="232"/>
      <c r="AI56" s="232"/>
      <c r="AJ56" s="232"/>
      <c r="AK56" s="232"/>
      <c r="AL56" s="232"/>
      <c r="AM56" s="232"/>
      <c r="AN56" s="231">
        <f t="shared" si="0"/>
        <v>0</v>
      </c>
      <c r="AO56" s="232"/>
      <c r="AP56" s="232"/>
      <c r="AQ56" s="72" t="s">
        <v>84</v>
      </c>
      <c r="AR56" s="69"/>
      <c r="AS56" s="73">
        <v>0</v>
      </c>
      <c r="AT56" s="74">
        <f t="shared" si="1"/>
        <v>0</v>
      </c>
      <c r="AU56" s="75">
        <f>'04 - ZTI'!P115</f>
        <v>0</v>
      </c>
      <c r="AV56" s="74">
        <f>'04 - ZTI'!J33</f>
        <v>0</v>
      </c>
      <c r="AW56" s="74">
        <f>'04 - ZTI'!J34</f>
        <v>0</v>
      </c>
      <c r="AX56" s="74">
        <f>'04 - ZTI'!J35</f>
        <v>0</v>
      </c>
      <c r="AY56" s="74">
        <f>'04 - ZTI'!J36</f>
        <v>0</v>
      </c>
      <c r="AZ56" s="74">
        <f>'04 - ZTI'!F33</f>
        <v>0</v>
      </c>
      <c r="BA56" s="74">
        <f>'04 - ZTI'!F34</f>
        <v>0</v>
      </c>
      <c r="BB56" s="74">
        <f>'04 - ZTI'!F35</f>
        <v>0</v>
      </c>
      <c r="BC56" s="74">
        <f>'04 - ZTI'!F36</f>
        <v>0</v>
      </c>
      <c r="BD56" s="76">
        <f>'04 - ZTI'!F37</f>
        <v>0</v>
      </c>
      <c r="BT56" s="77" t="s">
        <v>85</v>
      </c>
      <c r="BV56" s="77" t="s">
        <v>79</v>
      </c>
      <c r="BW56" s="77" t="s">
        <v>90</v>
      </c>
      <c r="BX56" s="77" t="s">
        <v>4</v>
      </c>
      <c r="CL56" s="77" t="s">
        <v>1</v>
      </c>
      <c r="CM56" s="77" t="s">
        <v>87</v>
      </c>
    </row>
    <row r="57" spans="1:91" s="5" customFormat="1" ht="16.5" customHeight="1">
      <c r="A57" s="68" t="s">
        <v>81</v>
      </c>
      <c r="B57" s="69"/>
      <c r="C57" s="70"/>
      <c r="D57" s="236" t="s">
        <v>91</v>
      </c>
      <c r="E57" s="236"/>
      <c r="F57" s="236"/>
      <c r="G57" s="236"/>
      <c r="H57" s="236"/>
      <c r="I57" s="71"/>
      <c r="J57" s="236" t="s">
        <v>92</v>
      </c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1">
        <f>'06 - ÚT'!J30</f>
        <v>0</v>
      </c>
      <c r="AH57" s="232"/>
      <c r="AI57" s="232"/>
      <c r="AJ57" s="232"/>
      <c r="AK57" s="232"/>
      <c r="AL57" s="232"/>
      <c r="AM57" s="232"/>
      <c r="AN57" s="231">
        <f t="shared" si="0"/>
        <v>0</v>
      </c>
      <c r="AO57" s="232"/>
      <c r="AP57" s="232"/>
      <c r="AQ57" s="72" t="s">
        <v>84</v>
      </c>
      <c r="AR57" s="69"/>
      <c r="AS57" s="73">
        <v>0</v>
      </c>
      <c r="AT57" s="74">
        <f t="shared" si="1"/>
        <v>0</v>
      </c>
      <c r="AU57" s="75">
        <f>'06 - ÚT'!P81</f>
        <v>0</v>
      </c>
      <c r="AV57" s="74">
        <f>'06 - ÚT'!J33</f>
        <v>0</v>
      </c>
      <c r="AW57" s="74">
        <f>'06 - ÚT'!J34</f>
        <v>0</v>
      </c>
      <c r="AX57" s="74">
        <f>'06 - ÚT'!J35</f>
        <v>0</v>
      </c>
      <c r="AY57" s="74">
        <f>'06 - ÚT'!J36</f>
        <v>0</v>
      </c>
      <c r="AZ57" s="74">
        <f>'06 - ÚT'!F33</f>
        <v>0</v>
      </c>
      <c r="BA57" s="74">
        <f>'06 - ÚT'!F34</f>
        <v>0</v>
      </c>
      <c r="BB57" s="74">
        <f>'06 - ÚT'!F35</f>
        <v>0</v>
      </c>
      <c r="BC57" s="74">
        <f>'06 - ÚT'!F36</f>
        <v>0</v>
      </c>
      <c r="BD57" s="76">
        <f>'06 - ÚT'!F37</f>
        <v>0</v>
      </c>
      <c r="BT57" s="77" t="s">
        <v>85</v>
      </c>
      <c r="BV57" s="77" t="s">
        <v>79</v>
      </c>
      <c r="BW57" s="77" t="s">
        <v>93</v>
      </c>
      <c r="BX57" s="77" t="s">
        <v>4</v>
      </c>
      <c r="CL57" s="77" t="s">
        <v>1</v>
      </c>
      <c r="CM57" s="77" t="s">
        <v>87</v>
      </c>
    </row>
    <row r="58" spans="1:91" s="5" customFormat="1" ht="16.5" customHeight="1">
      <c r="A58" s="68" t="s">
        <v>81</v>
      </c>
      <c r="B58" s="69"/>
      <c r="C58" s="70"/>
      <c r="D58" s="236" t="s">
        <v>94</v>
      </c>
      <c r="E58" s="236"/>
      <c r="F58" s="236"/>
      <c r="G58" s="236"/>
      <c r="H58" s="236"/>
      <c r="I58" s="71"/>
      <c r="J58" s="236" t="s">
        <v>95</v>
      </c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1">
        <f>'07 - Elektro'!J30</f>
        <v>0</v>
      </c>
      <c r="AH58" s="232"/>
      <c r="AI58" s="232"/>
      <c r="AJ58" s="232"/>
      <c r="AK58" s="232"/>
      <c r="AL58" s="232"/>
      <c r="AM58" s="232"/>
      <c r="AN58" s="231">
        <f t="shared" si="0"/>
        <v>0</v>
      </c>
      <c r="AO58" s="232"/>
      <c r="AP58" s="232"/>
      <c r="AQ58" s="72" t="s">
        <v>84</v>
      </c>
      <c r="AR58" s="69"/>
      <c r="AS58" s="73">
        <v>0</v>
      </c>
      <c r="AT58" s="74">
        <f t="shared" si="1"/>
        <v>0</v>
      </c>
      <c r="AU58" s="75">
        <f>'07 - Elektro'!P88</f>
        <v>0</v>
      </c>
      <c r="AV58" s="74">
        <f>'07 - Elektro'!J33</f>
        <v>0</v>
      </c>
      <c r="AW58" s="74">
        <f>'07 - Elektro'!J34</f>
        <v>0</v>
      </c>
      <c r="AX58" s="74">
        <f>'07 - Elektro'!J35</f>
        <v>0</v>
      </c>
      <c r="AY58" s="74">
        <f>'07 - Elektro'!J36</f>
        <v>0</v>
      </c>
      <c r="AZ58" s="74">
        <f>'07 - Elektro'!F33</f>
        <v>0</v>
      </c>
      <c r="BA58" s="74">
        <f>'07 - Elektro'!F34</f>
        <v>0</v>
      </c>
      <c r="BB58" s="74">
        <f>'07 - Elektro'!F35</f>
        <v>0</v>
      </c>
      <c r="BC58" s="74">
        <f>'07 - Elektro'!F36</f>
        <v>0</v>
      </c>
      <c r="BD58" s="76">
        <f>'07 - Elektro'!F37</f>
        <v>0</v>
      </c>
      <c r="BT58" s="77" t="s">
        <v>85</v>
      </c>
      <c r="BV58" s="77" t="s">
        <v>79</v>
      </c>
      <c r="BW58" s="77" t="s">
        <v>96</v>
      </c>
      <c r="BX58" s="77" t="s">
        <v>4</v>
      </c>
      <c r="CL58" s="77" t="s">
        <v>1</v>
      </c>
      <c r="CM58" s="77" t="s">
        <v>87</v>
      </c>
    </row>
    <row r="59" spans="1:91" s="5" customFormat="1" ht="16.5" customHeight="1">
      <c r="A59" s="68" t="s">
        <v>81</v>
      </c>
      <c r="B59" s="69"/>
      <c r="C59" s="70"/>
      <c r="D59" s="236" t="s">
        <v>97</v>
      </c>
      <c r="E59" s="236"/>
      <c r="F59" s="236"/>
      <c r="G59" s="236"/>
      <c r="H59" s="236"/>
      <c r="I59" s="71"/>
      <c r="J59" s="236" t="s">
        <v>98</v>
      </c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1">
        <f>'99 - VRN'!J30</f>
        <v>0</v>
      </c>
      <c r="AH59" s="232"/>
      <c r="AI59" s="232"/>
      <c r="AJ59" s="232"/>
      <c r="AK59" s="232"/>
      <c r="AL59" s="232"/>
      <c r="AM59" s="232"/>
      <c r="AN59" s="231">
        <f t="shared" si="0"/>
        <v>0</v>
      </c>
      <c r="AO59" s="232"/>
      <c r="AP59" s="232"/>
      <c r="AQ59" s="72" t="s">
        <v>84</v>
      </c>
      <c r="AR59" s="69"/>
      <c r="AS59" s="78">
        <v>0</v>
      </c>
      <c r="AT59" s="79">
        <f t="shared" si="1"/>
        <v>0</v>
      </c>
      <c r="AU59" s="80">
        <f>'99 - VRN'!P80</f>
        <v>0</v>
      </c>
      <c r="AV59" s="79">
        <f>'99 - VRN'!J33</f>
        <v>0</v>
      </c>
      <c r="AW59" s="79">
        <f>'99 - VRN'!J34</f>
        <v>0</v>
      </c>
      <c r="AX59" s="79">
        <f>'99 - VRN'!J35</f>
        <v>0</v>
      </c>
      <c r="AY59" s="79">
        <f>'99 - VRN'!J36</f>
        <v>0</v>
      </c>
      <c r="AZ59" s="79">
        <f>'99 - VRN'!F33</f>
        <v>0</v>
      </c>
      <c r="BA59" s="79">
        <f>'99 - VRN'!F34</f>
        <v>0</v>
      </c>
      <c r="BB59" s="79">
        <f>'99 - VRN'!F35</f>
        <v>0</v>
      </c>
      <c r="BC59" s="79">
        <f>'99 - VRN'!F36</f>
        <v>0</v>
      </c>
      <c r="BD59" s="81">
        <f>'99 - VRN'!F37</f>
        <v>0</v>
      </c>
      <c r="BT59" s="77" t="s">
        <v>85</v>
      </c>
      <c r="BV59" s="77" t="s">
        <v>79</v>
      </c>
      <c r="BW59" s="77" t="s">
        <v>99</v>
      </c>
      <c r="BX59" s="77" t="s">
        <v>4</v>
      </c>
      <c r="CL59" s="77" t="s">
        <v>1</v>
      </c>
      <c r="CM59" s="77" t="s">
        <v>87</v>
      </c>
    </row>
    <row r="60" spans="1:91" s="1" customFormat="1" ht="30" customHeight="1">
      <c r="B60" s="30"/>
      <c r="AR60" s="30"/>
    </row>
    <row r="61" spans="1:91" s="1" customFormat="1" ht="6.95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30"/>
    </row>
  </sheetData>
  <mergeCells count="58"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AN58:AP58"/>
    <mergeCell ref="AG58:AM58"/>
    <mergeCell ref="AN59:AP59"/>
    <mergeCell ref="AG59:AM59"/>
    <mergeCell ref="AG54:AM54"/>
    <mergeCell ref="AN54:AP54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1 - Občerstvení'!C2" display="/" xr:uid="{00000000-0004-0000-0000-000000000000}"/>
    <hyperlink ref="A56" location="'04 - ZTI'!C2" display="/" xr:uid="{00000000-0004-0000-0000-000001000000}"/>
    <hyperlink ref="A57" location="'06 - ÚT'!C2" display="/" xr:uid="{00000000-0004-0000-0000-000002000000}"/>
    <hyperlink ref="A58" location="'07 - Elektro'!C2" display="/" xr:uid="{00000000-0004-0000-0000-000003000000}"/>
    <hyperlink ref="A59" location="'99 - VRN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790"/>
  <sheetViews>
    <sheetView showGridLines="0" tabSelected="1" topLeftCell="A107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86</v>
      </c>
      <c r="AZ2" s="83" t="s">
        <v>100</v>
      </c>
      <c r="BA2" s="83" t="s">
        <v>1</v>
      </c>
      <c r="BB2" s="83" t="s">
        <v>1</v>
      </c>
      <c r="BC2" s="83" t="s">
        <v>101</v>
      </c>
      <c r="BD2" s="83" t="s">
        <v>87</v>
      </c>
    </row>
    <row r="3" spans="2:56" ht="6.95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87</v>
      </c>
      <c r="AZ3" s="83" t="s">
        <v>102</v>
      </c>
      <c r="BA3" s="83" t="s">
        <v>1</v>
      </c>
      <c r="BB3" s="83" t="s">
        <v>1</v>
      </c>
      <c r="BC3" s="83" t="s">
        <v>103</v>
      </c>
      <c r="BD3" s="83" t="s">
        <v>87</v>
      </c>
    </row>
    <row r="4" spans="2:56" ht="24.95" customHeight="1">
      <c r="B4" s="19"/>
      <c r="D4" s="20" t="s">
        <v>104</v>
      </c>
      <c r="L4" s="19"/>
      <c r="M4" s="21" t="s">
        <v>10</v>
      </c>
      <c r="AT4" s="16" t="s">
        <v>3</v>
      </c>
      <c r="AZ4" s="83" t="s">
        <v>105</v>
      </c>
      <c r="BA4" s="83" t="s">
        <v>1</v>
      </c>
      <c r="BB4" s="83" t="s">
        <v>1</v>
      </c>
      <c r="BC4" s="83" t="s">
        <v>106</v>
      </c>
      <c r="BD4" s="83" t="s">
        <v>87</v>
      </c>
    </row>
    <row r="5" spans="2:56" ht="6.95" customHeight="1">
      <c r="B5" s="19"/>
      <c r="L5" s="19"/>
      <c r="AZ5" s="83" t="s">
        <v>107</v>
      </c>
      <c r="BA5" s="83" t="s">
        <v>1</v>
      </c>
      <c r="BB5" s="83" t="s">
        <v>1</v>
      </c>
      <c r="BC5" s="83" t="s">
        <v>108</v>
      </c>
      <c r="BD5" s="83" t="s">
        <v>87</v>
      </c>
    </row>
    <row r="6" spans="2:56" ht="12" customHeight="1">
      <c r="B6" s="19"/>
      <c r="D6" s="25" t="s">
        <v>16</v>
      </c>
      <c r="L6" s="19"/>
      <c r="AZ6" s="83" t="s">
        <v>109</v>
      </c>
      <c r="BA6" s="83" t="s">
        <v>1</v>
      </c>
      <c r="BB6" s="83" t="s">
        <v>1</v>
      </c>
      <c r="BC6" s="83" t="s">
        <v>110</v>
      </c>
      <c r="BD6" s="83" t="s">
        <v>87</v>
      </c>
    </row>
    <row r="7" spans="2:56" ht="16.5" customHeight="1">
      <c r="B7" s="19"/>
      <c r="E7" s="237" t="str">
        <f>'Rekapitulace stavby'!K6</f>
        <v>TJ Sokol Nové Strašecí - novostavba občerstvení s krytou terasou</v>
      </c>
      <c r="F7" s="238"/>
      <c r="G7" s="238"/>
      <c r="H7" s="238"/>
      <c r="L7" s="19"/>
      <c r="AZ7" s="83" t="s">
        <v>111</v>
      </c>
      <c r="BA7" s="83" t="s">
        <v>1</v>
      </c>
      <c r="BB7" s="83" t="s">
        <v>1</v>
      </c>
      <c r="BC7" s="83" t="s">
        <v>112</v>
      </c>
      <c r="BD7" s="83" t="s">
        <v>87</v>
      </c>
    </row>
    <row r="8" spans="2:56" s="1" customFormat="1" ht="12" customHeight="1">
      <c r="B8" s="30"/>
      <c r="D8" s="25" t="s">
        <v>113</v>
      </c>
      <c r="I8" s="85"/>
      <c r="L8" s="30"/>
      <c r="AZ8" s="83" t="s">
        <v>114</v>
      </c>
      <c r="BA8" s="83" t="s">
        <v>1</v>
      </c>
      <c r="BB8" s="83" t="s">
        <v>1</v>
      </c>
      <c r="BC8" s="83" t="s">
        <v>115</v>
      </c>
      <c r="BD8" s="83" t="s">
        <v>87</v>
      </c>
    </row>
    <row r="9" spans="2:56" s="1" customFormat="1" ht="36.950000000000003" customHeight="1">
      <c r="B9" s="30"/>
      <c r="E9" s="217" t="s">
        <v>83</v>
      </c>
      <c r="F9" s="216"/>
      <c r="G9" s="216"/>
      <c r="H9" s="216"/>
      <c r="I9" s="85"/>
      <c r="L9" s="30"/>
      <c r="AZ9" s="83" t="s">
        <v>116</v>
      </c>
      <c r="BA9" s="83" t="s">
        <v>1</v>
      </c>
      <c r="BB9" s="83" t="s">
        <v>1</v>
      </c>
      <c r="BC9" s="83" t="s">
        <v>117</v>
      </c>
      <c r="BD9" s="83" t="s">
        <v>87</v>
      </c>
    </row>
    <row r="10" spans="2:56" s="1" customFormat="1" ht="11.25">
      <c r="B10" s="30"/>
      <c r="I10" s="85"/>
      <c r="L10" s="30"/>
      <c r="AZ10" s="83" t="s">
        <v>118</v>
      </c>
      <c r="BA10" s="83" t="s">
        <v>1</v>
      </c>
      <c r="BB10" s="83" t="s">
        <v>1</v>
      </c>
      <c r="BC10" s="83" t="s">
        <v>119</v>
      </c>
      <c r="BD10" s="83" t="s">
        <v>87</v>
      </c>
    </row>
    <row r="11" spans="2:56" s="1" customFormat="1" ht="12" customHeight="1">
      <c r="B11" s="30"/>
      <c r="D11" s="25" t="s">
        <v>18</v>
      </c>
      <c r="F11" s="16" t="s">
        <v>1</v>
      </c>
      <c r="I11" s="86" t="s">
        <v>19</v>
      </c>
      <c r="J11" s="16" t="s">
        <v>1</v>
      </c>
      <c r="L11" s="30"/>
      <c r="AZ11" s="83" t="s">
        <v>120</v>
      </c>
      <c r="BA11" s="83" t="s">
        <v>1</v>
      </c>
      <c r="BB11" s="83" t="s">
        <v>1</v>
      </c>
      <c r="BC11" s="83" t="s">
        <v>121</v>
      </c>
      <c r="BD11" s="83" t="s">
        <v>87</v>
      </c>
    </row>
    <row r="12" spans="2:56" s="1" customFormat="1" ht="12" customHeight="1">
      <c r="B12" s="30"/>
      <c r="D12" s="25" t="s">
        <v>20</v>
      </c>
      <c r="F12" s="16" t="s">
        <v>21</v>
      </c>
      <c r="I12" s="86" t="s">
        <v>22</v>
      </c>
      <c r="J12" s="46" t="str">
        <f>'Rekapitulace stavby'!AN8</f>
        <v>24. 4. 2018</v>
      </c>
      <c r="L12" s="30"/>
      <c r="AZ12" s="83" t="s">
        <v>122</v>
      </c>
      <c r="BA12" s="83" t="s">
        <v>1</v>
      </c>
      <c r="BB12" s="83" t="s">
        <v>1</v>
      </c>
      <c r="BC12" s="83" t="s">
        <v>123</v>
      </c>
      <c r="BD12" s="83" t="s">
        <v>87</v>
      </c>
    </row>
    <row r="13" spans="2:56" s="1" customFormat="1" ht="10.9" customHeight="1">
      <c r="B13" s="30"/>
      <c r="I13" s="85"/>
      <c r="L13" s="30"/>
    </row>
    <row r="14" spans="2:56" s="1" customFormat="1" ht="12" customHeight="1">
      <c r="B14" s="30"/>
      <c r="D14" s="25" t="s">
        <v>24</v>
      </c>
      <c r="I14" s="86" t="s">
        <v>25</v>
      </c>
      <c r="J14" s="16" t="s">
        <v>26</v>
      </c>
      <c r="L14" s="30"/>
    </row>
    <row r="15" spans="2:56" s="1" customFormat="1" ht="18" customHeight="1">
      <c r="B15" s="30"/>
      <c r="E15" s="16" t="s">
        <v>27</v>
      </c>
      <c r="I15" s="86" t="s">
        <v>28</v>
      </c>
      <c r="J15" s="16" t="s">
        <v>29</v>
      </c>
      <c r="L15" s="30"/>
    </row>
    <row r="16" spans="2:56" s="1" customFormat="1" ht="6.95" customHeight="1">
      <c r="B16" s="30"/>
      <c r="I16" s="85"/>
      <c r="L16" s="30"/>
    </row>
    <row r="17" spans="2:12" s="1" customFormat="1" ht="12" customHeight="1">
      <c r="B17" s="30"/>
      <c r="D17" s="25" t="s">
        <v>30</v>
      </c>
      <c r="I17" s="86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0"/>
      <c r="G18" s="220"/>
      <c r="H18" s="220"/>
      <c r="I18" s="86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5"/>
      <c r="L19" s="30"/>
    </row>
    <row r="20" spans="2:12" s="1" customFormat="1" ht="12" customHeight="1">
      <c r="B20" s="30"/>
      <c r="D20" s="25" t="s">
        <v>32</v>
      </c>
      <c r="I20" s="86" t="s">
        <v>25</v>
      </c>
      <c r="J20" s="16" t="s">
        <v>33</v>
      </c>
      <c r="L20" s="30"/>
    </row>
    <row r="21" spans="2:12" s="1" customFormat="1" ht="18" customHeight="1">
      <c r="B21" s="30"/>
      <c r="E21" s="16" t="s">
        <v>34</v>
      </c>
      <c r="I21" s="86" t="s">
        <v>28</v>
      </c>
      <c r="J21" s="16" t="s">
        <v>35</v>
      </c>
      <c r="L21" s="30"/>
    </row>
    <row r="22" spans="2:12" s="1" customFormat="1" ht="6.95" customHeight="1">
      <c r="B22" s="30"/>
      <c r="I22" s="85"/>
      <c r="L22" s="30"/>
    </row>
    <row r="23" spans="2:12" s="1" customFormat="1" ht="12" customHeight="1">
      <c r="B23" s="30"/>
      <c r="D23" s="25" t="s">
        <v>37</v>
      </c>
      <c r="I23" s="86" t="s">
        <v>25</v>
      </c>
      <c r="J23" s="16" t="s">
        <v>38</v>
      </c>
      <c r="L23" s="30"/>
    </row>
    <row r="24" spans="2:12" s="1" customFormat="1" ht="18" customHeight="1">
      <c r="B24" s="30"/>
      <c r="E24" s="16" t="s">
        <v>39</v>
      </c>
      <c r="I24" s="86" t="s">
        <v>28</v>
      </c>
      <c r="J24" s="16" t="s">
        <v>40</v>
      </c>
      <c r="L24" s="30"/>
    </row>
    <row r="25" spans="2:12" s="1" customFormat="1" ht="6.95" customHeight="1">
      <c r="B25" s="30"/>
      <c r="I25" s="85"/>
      <c r="L25" s="30"/>
    </row>
    <row r="26" spans="2:12" s="1" customFormat="1" ht="12" customHeight="1">
      <c r="B26" s="30"/>
      <c r="D26" s="25" t="s">
        <v>41</v>
      </c>
      <c r="I26" s="85"/>
      <c r="L26" s="30"/>
    </row>
    <row r="27" spans="2:12" s="6" customFormat="1" ht="45" customHeight="1">
      <c r="B27" s="87"/>
      <c r="E27" s="224" t="s">
        <v>42</v>
      </c>
      <c r="F27" s="224"/>
      <c r="G27" s="224"/>
      <c r="H27" s="224"/>
      <c r="I27" s="88"/>
      <c r="L27" s="87"/>
    </row>
    <row r="28" spans="2:12" s="1" customFormat="1" ht="6.95" customHeight="1">
      <c r="B28" s="30"/>
      <c r="I28" s="85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9"/>
      <c r="J29" s="47"/>
      <c r="K29" s="47"/>
      <c r="L29" s="30"/>
    </row>
    <row r="30" spans="2:12" s="1" customFormat="1" ht="25.35" customHeight="1">
      <c r="B30" s="30"/>
      <c r="D30" s="90" t="s">
        <v>43</v>
      </c>
      <c r="I30" s="85"/>
      <c r="J30" s="60">
        <f>ROUND(J100,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9"/>
      <c r="J31" s="47"/>
      <c r="K31" s="47"/>
      <c r="L31" s="30"/>
    </row>
    <row r="32" spans="2:12" s="1" customFormat="1" ht="14.45" customHeight="1">
      <c r="B32" s="30"/>
      <c r="F32" s="33" t="s">
        <v>45</v>
      </c>
      <c r="I32" s="91" t="s">
        <v>44</v>
      </c>
      <c r="J32" s="33" t="s">
        <v>46</v>
      </c>
      <c r="L32" s="30"/>
    </row>
    <row r="33" spans="2:12" s="1" customFormat="1" ht="14.45" customHeight="1">
      <c r="B33" s="30"/>
      <c r="D33" s="25" t="s">
        <v>47</v>
      </c>
      <c r="E33" s="25" t="s">
        <v>48</v>
      </c>
      <c r="F33" s="92">
        <f>ROUND((SUM(BE100:BE789)),  2)</f>
        <v>0</v>
      </c>
      <c r="I33" s="93">
        <v>0.21</v>
      </c>
      <c r="J33" s="92">
        <f>ROUND(((SUM(BE100:BE789))*I33),  2)</f>
        <v>0</v>
      </c>
      <c r="L33" s="30"/>
    </row>
    <row r="34" spans="2:12" s="1" customFormat="1" ht="14.45" customHeight="1">
      <c r="B34" s="30"/>
      <c r="E34" s="25" t="s">
        <v>49</v>
      </c>
      <c r="F34" s="92">
        <f>ROUND((SUM(BF100:BF789)),  2)</f>
        <v>0</v>
      </c>
      <c r="I34" s="93">
        <v>0.15</v>
      </c>
      <c r="J34" s="92">
        <f>ROUND(((SUM(BF100:BF789))*I34),  2)</f>
        <v>0</v>
      </c>
      <c r="L34" s="30"/>
    </row>
    <row r="35" spans="2:12" s="1" customFormat="1" ht="14.45" hidden="1" customHeight="1">
      <c r="B35" s="30"/>
      <c r="E35" s="25" t="s">
        <v>50</v>
      </c>
      <c r="F35" s="92">
        <f>ROUND((SUM(BG100:BG789)),  2)</f>
        <v>0</v>
      </c>
      <c r="I35" s="93">
        <v>0.21</v>
      </c>
      <c r="J35" s="92">
        <f>0</f>
        <v>0</v>
      </c>
      <c r="L35" s="30"/>
    </row>
    <row r="36" spans="2:12" s="1" customFormat="1" ht="14.45" hidden="1" customHeight="1">
      <c r="B36" s="30"/>
      <c r="E36" s="25" t="s">
        <v>51</v>
      </c>
      <c r="F36" s="92">
        <f>ROUND((SUM(BH100:BH789)),  2)</f>
        <v>0</v>
      </c>
      <c r="I36" s="93">
        <v>0.15</v>
      </c>
      <c r="J36" s="92">
        <f>0</f>
        <v>0</v>
      </c>
      <c r="L36" s="30"/>
    </row>
    <row r="37" spans="2:12" s="1" customFormat="1" ht="14.45" hidden="1" customHeight="1">
      <c r="B37" s="30"/>
      <c r="E37" s="25" t="s">
        <v>52</v>
      </c>
      <c r="F37" s="92">
        <f>ROUND((SUM(BI100:BI789)),  2)</f>
        <v>0</v>
      </c>
      <c r="I37" s="93">
        <v>0</v>
      </c>
      <c r="J37" s="92">
        <f>0</f>
        <v>0</v>
      </c>
      <c r="L37" s="30"/>
    </row>
    <row r="38" spans="2:12" s="1" customFormat="1" ht="6.95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53</v>
      </c>
      <c r="E39" s="51"/>
      <c r="F39" s="51"/>
      <c r="G39" s="96" t="s">
        <v>54</v>
      </c>
      <c r="H39" s="97" t="s">
        <v>55</v>
      </c>
      <c r="I39" s="98"/>
      <c r="J39" s="99">
        <f>SUM(J30:J37)</f>
        <v>0</v>
      </c>
      <c r="K39" s="100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1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2"/>
      <c r="J44" s="42"/>
      <c r="K44" s="42"/>
      <c r="L44" s="30"/>
    </row>
    <row r="45" spans="2:12" s="1" customFormat="1" ht="24.95" customHeight="1">
      <c r="B45" s="30"/>
      <c r="C45" s="20" t="s">
        <v>124</v>
      </c>
      <c r="I45" s="85"/>
      <c r="L45" s="30"/>
    </row>
    <row r="46" spans="2:12" s="1" customFormat="1" ht="6.95" customHeight="1">
      <c r="B46" s="30"/>
      <c r="I46" s="85"/>
      <c r="L46" s="30"/>
    </row>
    <row r="47" spans="2:12" s="1" customFormat="1" ht="12" customHeight="1">
      <c r="B47" s="30"/>
      <c r="C47" s="25" t="s">
        <v>16</v>
      </c>
      <c r="I47" s="85"/>
      <c r="L47" s="30"/>
    </row>
    <row r="48" spans="2:12" s="1" customFormat="1" ht="16.5" customHeight="1">
      <c r="B48" s="30"/>
      <c r="E48" s="237" t="str">
        <f>E7</f>
        <v>TJ Sokol Nové Strašecí - novostavba občerstvení s krytou terasou</v>
      </c>
      <c r="F48" s="238"/>
      <c r="G48" s="238"/>
      <c r="H48" s="238"/>
      <c r="I48" s="85"/>
      <c r="L48" s="30"/>
    </row>
    <row r="49" spans="2:47" s="1" customFormat="1" ht="12" customHeight="1">
      <c r="B49" s="30"/>
      <c r="C49" s="25" t="s">
        <v>113</v>
      </c>
      <c r="I49" s="85"/>
      <c r="L49" s="30"/>
    </row>
    <row r="50" spans="2:47" s="1" customFormat="1" ht="16.5" customHeight="1">
      <c r="B50" s="30"/>
      <c r="E50" s="217" t="str">
        <f>E9</f>
        <v>Občerstvení</v>
      </c>
      <c r="F50" s="216"/>
      <c r="G50" s="216"/>
      <c r="H50" s="216"/>
      <c r="I50" s="85"/>
      <c r="L50" s="30"/>
    </row>
    <row r="51" spans="2:47" s="1" customFormat="1" ht="6.95" customHeight="1">
      <c r="B51" s="30"/>
      <c r="I51" s="85"/>
      <c r="L51" s="30"/>
    </row>
    <row r="52" spans="2:47" s="1" customFormat="1" ht="12" customHeight="1">
      <c r="B52" s="30"/>
      <c r="C52" s="25" t="s">
        <v>20</v>
      </c>
      <c r="F52" s="16" t="str">
        <f>F12</f>
        <v>p.č. 1303/6, U stadionu 957, 271 01 Nové Strašecí</v>
      </c>
      <c r="I52" s="86" t="s">
        <v>22</v>
      </c>
      <c r="J52" s="46" t="str">
        <f>IF(J12="","",J12)</f>
        <v>24. 4. 2018</v>
      </c>
      <c r="L52" s="30"/>
    </row>
    <row r="53" spans="2:47" s="1" customFormat="1" ht="6.95" customHeight="1">
      <c r="B53" s="30"/>
      <c r="I53" s="85"/>
      <c r="L53" s="30"/>
    </row>
    <row r="54" spans="2:47" s="1" customFormat="1" ht="13.7" customHeight="1">
      <c r="B54" s="30"/>
      <c r="C54" s="25" t="s">
        <v>24</v>
      </c>
      <c r="F54" s="16" t="str">
        <f>E15</f>
        <v>Město Nové Strašecí</v>
      </c>
      <c r="I54" s="86" t="s">
        <v>32</v>
      </c>
      <c r="J54" s="28" t="str">
        <f>E21</f>
        <v>Milota spol. s r.o.</v>
      </c>
      <c r="L54" s="30"/>
    </row>
    <row r="55" spans="2:47" s="1" customFormat="1" ht="24.95" customHeight="1">
      <c r="B55" s="30"/>
      <c r="C55" s="25" t="s">
        <v>30</v>
      </c>
      <c r="F55" s="16" t="str">
        <f>IF(E18="","",E18)</f>
        <v>Vyplň údaj</v>
      </c>
      <c r="I55" s="86" t="s">
        <v>37</v>
      </c>
      <c r="J55" s="28" t="str">
        <f>E24</f>
        <v>STAGA stavební agentura s.r.o.</v>
      </c>
      <c r="L55" s="30"/>
    </row>
    <row r="56" spans="2:47" s="1" customFormat="1" ht="10.35" customHeight="1">
      <c r="B56" s="30"/>
      <c r="I56" s="85"/>
      <c r="L56" s="30"/>
    </row>
    <row r="57" spans="2:47" s="1" customFormat="1" ht="29.25" customHeight="1">
      <c r="B57" s="30"/>
      <c r="C57" s="103" t="s">
        <v>125</v>
      </c>
      <c r="D57" s="94"/>
      <c r="E57" s="94"/>
      <c r="F57" s="94"/>
      <c r="G57" s="94"/>
      <c r="H57" s="94"/>
      <c r="I57" s="104"/>
      <c r="J57" s="105" t="s">
        <v>126</v>
      </c>
      <c r="K57" s="94"/>
      <c r="L57" s="30"/>
    </row>
    <row r="58" spans="2:47" s="1" customFormat="1" ht="10.35" customHeight="1">
      <c r="B58" s="30"/>
      <c r="I58" s="85"/>
      <c r="L58" s="30"/>
    </row>
    <row r="59" spans="2:47" s="1" customFormat="1" ht="22.9" customHeight="1">
      <c r="B59" s="30"/>
      <c r="C59" s="106" t="s">
        <v>127</v>
      </c>
      <c r="I59" s="85"/>
      <c r="J59" s="60">
        <f>J100</f>
        <v>0</v>
      </c>
      <c r="L59" s="30"/>
      <c r="AU59" s="16" t="s">
        <v>128</v>
      </c>
    </row>
    <row r="60" spans="2:47" s="7" customFormat="1" ht="24.95" customHeight="1">
      <c r="B60" s="107"/>
      <c r="D60" s="108" t="s">
        <v>129</v>
      </c>
      <c r="E60" s="109"/>
      <c r="F60" s="109"/>
      <c r="G60" s="109"/>
      <c r="H60" s="109"/>
      <c r="I60" s="110"/>
      <c r="J60" s="111">
        <f>J101</f>
        <v>0</v>
      </c>
      <c r="L60" s="107"/>
    </row>
    <row r="61" spans="2:47" s="8" customFormat="1" ht="19.899999999999999" customHeight="1">
      <c r="B61" s="112"/>
      <c r="D61" s="113" t="s">
        <v>130</v>
      </c>
      <c r="E61" s="114"/>
      <c r="F61" s="114"/>
      <c r="G61" s="114"/>
      <c r="H61" s="114"/>
      <c r="I61" s="115"/>
      <c r="J61" s="116">
        <f>J102</f>
        <v>0</v>
      </c>
      <c r="L61" s="112"/>
    </row>
    <row r="62" spans="2:47" s="8" customFormat="1" ht="19.899999999999999" customHeight="1">
      <c r="B62" s="112"/>
      <c r="D62" s="113" t="s">
        <v>131</v>
      </c>
      <c r="E62" s="114"/>
      <c r="F62" s="114"/>
      <c r="G62" s="114"/>
      <c r="H62" s="114"/>
      <c r="I62" s="115"/>
      <c r="J62" s="116">
        <f>J160</f>
        <v>0</v>
      </c>
      <c r="L62" s="112"/>
    </row>
    <row r="63" spans="2:47" s="8" customFormat="1" ht="19.899999999999999" customHeight="1">
      <c r="B63" s="112"/>
      <c r="D63" s="113" t="s">
        <v>132</v>
      </c>
      <c r="E63" s="114"/>
      <c r="F63" s="114"/>
      <c r="G63" s="114"/>
      <c r="H63" s="114"/>
      <c r="I63" s="115"/>
      <c r="J63" s="116">
        <f>J207</f>
        <v>0</v>
      </c>
      <c r="L63" s="112"/>
    </row>
    <row r="64" spans="2:47" s="8" customFormat="1" ht="19.899999999999999" customHeight="1">
      <c r="B64" s="112"/>
      <c r="D64" s="113" t="s">
        <v>133</v>
      </c>
      <c r="E64" s="114"/>
      <c r="F64" s="114"/>
      <c r="G64" s="114"/>
      <c r="H64" s="114"/>
      <c r="I64" s="115"/>
      <c r="J64" s="116">
        <f>J274</f>
        <v>0</v>
      </c>
      <c r="L64" s="112"/>
    </row>
    <row r="65" spans="2:12" s="8" customFormat="1" ht="19.899999999999999" customHeight="1">
      <c r="B65" s="112"/>
      <c r="D65" s="113" t="s">
        <v>134</v>
      </c>
      <c r="E65" s="114"/>
      <c r="F65" s="114"/>
      <c r="G65" s="114"/>
      <c r="H65" s="114"/>
      <c r="I65" s="115"/>
      <c r="J65" s="116">
        <f>J287</f>
        <v>0</v>
      </c>
      <c r="L65" s="112"/>
    </row>
    <row r="66" spans="2:12" s="8" customFormat="1" ht="19.899999999999999" customHeight="1">
      <c r="B66" s="112"/>
      <c r="D66" s="113" t="s">
        <v>135</v>
      </c>
      <c r="E66" s="114"/>
      <c r="F66" s="114"/>
      <c r="G66" s="114"/>
      <c r="H66" s="114"/>
      <c r="I66" s="115"/>
      <c r="J66" s="116">
        <f>J300</f>
        <v>0</v>
      </c>
      <c r="L66" s="112"/>
    </row>
    <row r="67" spans="2:12" s="8" customFormat="1" ht="19.899999999999999" customHeight="1">
      <c r="B67" s="112"/>
      <c r="D67" s="113" t="s">
        <v>136</v>
      </c>
      <c r="E67" s="114"/>
      <c r="F67" s="114"/>
      <c r="G67" s="114"/>
      <c r="H67" s="114"/>
      <c r="I67" s="115"/>
      <c r="J67" s="116">
        <f>J407</f>
        <v>0</v>
      </c>
      <c r="L67" s="112"/>
    </row>
    <row r="68" spans="2:12" s="8" customFormat="1" ht="19.899999999999999" customHeight="1">
      <c r="B68" s="112"/>
      <c r="D68" s="113" t="s">
        <v>137</v>
      </c>
      <c r="E68" s="114"/>
      <c r="F68" s="114"/>
      <c r="G68" s="114"/>
      <c r="H68" s="114"/>
      <c r="I68" s="115"/>
      <c r="J68" s="116">
        <f>J417</f>
        <v>0</v>
      </c>
      <c r="L68" s="112"/>
    </row>
    <row r="69" spans="2:12" s="7" customFormat="1" ht="24.95" customHeight="1">
      <c r="B69" s="107"/>
      <c r="D69" s="108" t="s">
        <v>138</v>
      </c>
      <c r="E69" s="109"/>
      <c r="F69" s="109"/>
      <c r="G69" s="109"/>
      <c r="H69" s="109"/>
      <c r="I69" s="110"/>
      <c r="J69" s="111">
        <f>J419</f>
        <v>0</v>
      </c>
      <c r="L69" s="107"/>
    </row>
    <row r="70" spans="2:12" s="8" customFormat="1" ht="19.899999999999999" customHeight="1">
      <c r="B70" s="112"/>
      <c r="D70" s="113" t="s">
        <v>139</v>
      </c>
      <c r="E70" s="114"/>
      <c r="F70" s="114"/>
      <c r="G70" s="114"/>
      <c r="H70" s="114"/>
      <c r="I70" s="115"/>
      <c r="J70" s="116">
        <f>J420</f>
        <v>0</v>
      </c>
      <c r="L70" s="112"/>
    </row>
    <row r="71" spans="2:12" s="8" customFormat="1" ht="19.899999999999999" customHeight="1">
      <c r="B71" s="112"/>
      <c r="D71" s="113" t="s">
        <v>140</v>
      </c>
      <c r="E71" s="114"/>
      <c r="F71" s="114"/>
      <c r="G71" s="114"/>
      <c r="H71" s="114"/>
      <c r="I71" s="115"/>
      <c r="J71" s="116">
        <f>J442</f>
        <v>0</v>
      </c>
      <c r="L71" s="112"/>
    </row>
    <row r="72" spans="2:12" s="8" customFormat="1" ht="19.899999999999999" customHeight="1">
      <c r="B72" s="112"/>
      <c r="D72" s="113" t="s">
        <v>141</v>
      </c>
      <c r="E72" s="114"/>
      <c r="F72" s="114"/>
      <c r="G72" s="114"/>
      <c r="H72" s="114"/>
      <c r="I72" s="115"/>
      <c r="J72" s="116">
        <f>J465</f>
        <v>0</v>
      </c>
      <c r="L72" s="112"/>
    </row>
    <row r="73" spans="2:12" s="8" customFormat="1" ht="19.899999999999999" customHeight="1">
      <c r="B73" s="112"/>
      <c r="D73" s="113" t="s">
        <v>142</v>
      </c>
      <c r="E73" s="114"/>
      <c r="F73" s="114"/>
      <c r="G73" s="114"/>
      <c r="H73" s="114"/>
      <c r="I73" s="115"/>
      <c r="J73" s="116">
        <f>J526</f>
        <v>0</v>
      </c>
      <c r="L73" s="112"/>
    </row>
    <row r="74" spans="2:12" s="8" customFormat="1" ht="19.899999999999999" customHeight="1">
      <c r="B74" s="112"/>
      <c r="D74" s="113" t="s">
        <v>143</v>
      </c>
      <c r="E74" s="114"/>
      <c r="F74" s="114"/>
      <c r="G74" s="114"/>
      <c r="H74" s="114"/>
      <c r="I74" s="115"/>
      <c r="J74" s="116">
        <f>J558</f>
        <v>0</v>
      </c>
      <c r="L74" s="112"/>
    </row>
    <row r="75" spans="2:12" s="8" customFormat="1" ht="19.899999999999999" customHeight="1">
      <c r="B75" s="112"/>
      <c r="D75" s="113" t="s">
        <v>144</v>
      </c>
      <c r="E75" s="114"/>
      <c r="F75" s="114"/>
      <c r="G75" s="114"/>
      <c r="H75" s="114"/>
      <c r="I75" s="115"/>
      <c r="J75" s="116">
        <f>J599</f>
        <v>0</v>
      </c>
      <c r="L75" s="112"/>
    </row>
    <row r="76" spans="2:12" s="8" customFormat="1" ht="19.899999999999999" customHeight="1">
      <c r="B76" s="112"/>
      <c r="D76" s="113" t="s">
        <v>145</v>
      </c>
      <c r="E76" s="114"/>
      <c r="F76" s="114"/>
      <c r="G76" s="114"/>
      <c r="H76" s="114"/>
      <c r="I76" s="115"/>
      <c r="J76" s="116">
        <f>J627</f>
        <v>0</v>
      </c>
      <c r="L76" s="112"/>
    </row>
    <row r="77" spans="2:12" s="8" customFormat="1" ht="19.899999999999999" customHeight="1">
      <c r="B77" s="112"/>
      <c r="D77" s="113" t="s">
        <v>146</v>
      </c>
      <c r="E77" s="114"/>
      <c r="F77" s="114"/>
      <c r="G77" s="114"/>
      <c r="H77" s="114"/>
      <c r="I77" s="115"/>
      <c r="J77" s="116">
        <f>J696</f>
        <v>0</v>
      </c>
      <c r="L77" s="112"/>
    </row>
    <row r="78" spans="2:12" s="8" customFormat="1" ht="19.899999999999999" customHeight="1">
      <c r="B78" s="112"/>
      <c r="D78" s="113" t="s">
        <v>147</v>
      </c>
      <c r="E78" s="114"/>
      <c r="F78" s="114"/>
      <c r="G78" s="114"/>
      <c r="H78" s="114"/>
      <c r="I78" s="115"/>
      <c r="J78" s="116">
        <f>J738</f>
        <v>0</v>
      </c>
      <c r="L78" s="112"/>
    </row>
    <row r="79" spans="2:12" s="8" customFormat="1" ht="19.899999999999999" customHeight="1">
      <c r="B79" s="112"/>
      <c r="D79" s="113" t="s">
        <v>148</v>
      </c>
      <c r="E79" s="114"/>
      <c r="F79" s="114"/>
      <c r="G79" s="114"/>
      <c r="H79" s="114"/>
      <c r="I79" s="115"/>
      <c r="J79" s="116">
        <f>J767</f>
        <v>0</v>
      </c>
      <c r="L79" s="112"/>
    </row>
    <row r="80" spans="2:12" s="7" customFormat="1" ht="24.95" customHeight="1">
      <c r="B80" s="107"/>
      <c r="D80" s="108" t="s">
        <v>149</v>
      </c>
      <c r="E80" s="109"/>
      <c r="F80" s="109"/>
      <c r="G80" s="109"/>
      <c r="H80" s="109"/>
      <c r="I80" s="110"/>
      <c r="J80" s="111">
        <f>J786</f>
        <v>0</v>
      </c>
      <c r="L80" s="107"/>
    </row>
    <row r="81" spans="2:12" s="1" customFormat="1" ht="21.75" customHeight="1">
      <c r="B81" s="30"/>
      <c r="I81" s="85"/>
      <c r="L81" s="30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01"/>
      <c r="J82" s="40"/>
      <c r="K82" s="40"/>
      <c r="L82" s="30"/>
    </row>
    <row r="86" spans="2:12" s="1" customFormat="1" ht="6.95" customHeight="1">
      <c r="B86" s="41"/>
      <c r="C86" s="42"/>
      <c r="D86" s="42"/>
      <c r="E86" s="42"/>
      <c r="F86" s="42"/>
      <c r="G86" s="42"/>
      <c r="H86" s="42"/>
      <c r="I86" s="102"/>
      <c r="J86" s="42"/>
      <c r="K86" s="42"/>
      <c r="L86" s="30"/>
    </row>
    <row r="87" spans="2:12" s="1" customFormat="1" ht="24.95" customHeight="1">
      <c r="B87" s="30"/>
      <c r="C87" s="20" t="s">
        <v>150</v>
      </c>
      <c r="I87" s="85"/>
      <c r="L87" s="30"/>
    </row>
    <row r="88" spans="2:12" s="1" customFormat="1" ht="6.95" customHeight="1">
      <c r="B88" s="30"/>
      <c r="I88" s="85"/>
      <c r="L88" s="30"/>
    </row>
    <row r="89" spans="2:12" s="1" customFormat="1" ht="12" customHeight="1">
      <c r="B89" s="30"/>
      <c r="C89" s="25" t="s">
        <v>16</v>
      </c>
      <c r="I89" s="85"/>
      <c r="L89" s="30"/>
    </row>
    <row r="90" spans="2:12" s="1" customFormat="1" ht="16.5" customHeight="1">
      <c r="B90" s="30"/>
      <c r="E90" s="237" t="str">
        <f>E7</f>
        <v>TJ Sokol Nové Strašecí - novostavba občerstvení s krytou terasou</v>
      </c>
      <c r="F90" s="238"/>
      <c r="G90" s="238"/>
      <c r="H90" s="238"/>
      <c r="I90" s="85"/>
      <c r="L90" s="30"/>
    </row>
    <row r="91" spans="2:12" s="1" customFormat="1" ht="12" customHeight="1">
      <c r="B91" s="30"/>
      <c r="C91" s="25" t="s">
        <v>113</v>
      </c>
      <c r="I91" s="85"/>
      <c r="L91" s="30"/>
    </row>
    <row r="92" spans="2:12" s="1" customFormat="1" ht="16.5" customHeight="1">
      <c r="B92" s="30"/>
      <c r="E92" s="217" t="str">
        <f>E9</f>
        <v>Občerstvení</v>
      </c>
      <c r="F92" s="216"/>
      <c r="G92" s="216"/>
      <c r="H92" s="216"/>
      <c r="I92" s="85"/>
      <c r="L92" s="30"/>
    </row>
    <row r="93" spans="2:12" s="1" customFormat="1" ht="6.95" customHeight="1">
      <c r="B93" s="30"/>
      <c r="I93" s="85"/>
      <c r="L93" s="30"/>
    </row>
    <row r="94" spans="2:12" s="1" customFormat="1" ht="12" customHeight="1">
      <c r="B94" s="30"/>
      <c r="C94" s="25" t="s">
        <v>20</v>
      </c>
      <c r="F94" s="16" t="str">
        <f>F12</f>
        <v>p.č. 1303/6, U stadionu 957, 271 01 Nové Strašecí</v>
      </c>
      <c r="I94" s="86" t="s">
        <v>22</v>
      </c>
      <c r="J94" s="46" t="str">
        <f>IF(J12="","",J12)</f>
        <v>24. 4. 2018</v>
      </c>
      <c r="L94" s="30"/>
    </row>
    <row r="95" spans="2:12" s="1" customFormat="1" ht="6.95" customHeight="1">
      <c r="B95" s="30"/>
      <c r="I95" s="85"/>
      <c r="L95" s="30"/>
    </row>
    <row r="96" spans="2:12" s="1" customFormat="1" ht="13.7" customHeight="1">
      <c r="B96" s="30"/>
      <c r="C96" s="25" t="s">
        <v>24</v>
      </c>
      <c r="F96" s="16" t="str">
        <f>E15</f>
        <v>Město Nové Strašecí</v>
      </c>
      <c r="I96" s="86" t="s">
        <v>32</v>
      </c>
      <c r="J96" s="28" t="str">
        <f>E21</f>
        <v>Milota spol. s r.o.</v>
      </c>
      <c r="L96" s="30"/>
    </row>
    <row r="97" spans="2:65" s="1" customFormat="1" ht="24.95" customHeight="1">
      <c r="B97" s="30"/>
      <c r="C97" s="25" t="s">
        <v>30</v>
      </c>
      <c r="F97" s="16" t="str">
        <f>IF(E18="","",E18)</f>
        <v>Vyplň údaj</v>
      </c>
      <c r="I97" s="86" t="s">
        <v>37</v>
      </c>
      <c r="J97" s="28" t="str">
        <f>E24</f>
        <v>STAGA stavební agentura s.r.o.</v>
      </c>
      <c r="L97" s="30"/>
    </row>
    <row r="98" spans="2:65" s="1" customFormat="1" ht="10.35" customHeight="1">
      <c r="B98" s="30"/>
      <c r="I98" s="85"/>
      <c r="L98" s="30"/>
    </row>
    <row r="99" spans="2:65" s="9" customFormat="1" ht="29.25" customHeight="1">
      <c r="B99" s="117"/>
      <c r="C99" s="118" t="s">
        <v>151</v>
      </c>
      <c r="D99" s="119" t="s">
        <v>62</v>
      </c>
      <c r="E99" s="119" t="s">
        <v>58</v>
      </c>
      <c r="F99" s="119" t="s">
        <v>59</v>
      </c>
      <c r="G99" s="119" t="s">
        <v>152</v>
      </c>
      <c r="H99" s="119" t="s">
        <v>153</v>
      </c>
      <c r="I99" s="120" t="s">
        <v>154</v>
      </c>
      <c r="J99" s="119" t="s">
        <v>126</v>
      </c>
      <c r="K99" s="121" t="s">
        <v>155</v>
      </c>
      <c r="L99" s="117"/>
      <c r="M99" s="53" t="s">
        <v>1</v>
      </c>
      <c r="N99" s="54" t="s">
        <v>47</v>
      </c>
      <c r="O99" s="54" t="s">
        <v>156</v>
      </c>
      <c r="P99" s="54" t="s">
        <v>157</v>
      </c>
      <c r="Q99" s="54" t="s">
        <v>158</v>
      </c>
      <c r="R99" s="54" t="s">
        <v>159</v>
      </c>
      <c r="S99" s="54" t="s">
        <v>160</v>
      </c>
      <c r="T99" s="55" t="s">
        <v>161</v>
      </c>
    </row>
    <row r="100" spans="2:65" s="1" customFormat="1" ht="22.9" customHeight="1">
      <c r="B100" s="30"/>
      <c r="C100" s="58" t="s">
        <v>162</v>
      </c>
      <c r="I100" s="85"/>
      <c r="J100" s="122">
        <f>BK100</f>
        <v>0</v>
      </c>
      <c r="L100" s="30"/>
      <c r="M100" s="56"/>
      <c r="N100" s="47"/>
      <c r="O100" s="47"/>
      <c r="P100" s="123">
        <f>P101+P419+P786</f>
        <v>0</v>
      </c>
      <c r="Q100" s="47"/>
      <c r="R100" s="123">
        <f>R101+R419+R786</f>
        <v>282.45037096999999</v>
      </c>
      <c r="S100" s="47"/>
      <c r="T100" s="124">
        <f>T101+T419+T786</f>
        <v>0</v>
      </c>
      <c r="AT100" s="16" t="s">
        <v>76</v>
      </c>
      <c r="AU100" s="16" t="s">
        <v>128</v>
      </c>
      <c r="BK100" s="125">
        <f>BK101+BK419+BK786</f>
        <v>0</v>
      </c>
    </row>
    <row r="101" spans="2:65" s="10" customFormat="1" ht="25.9" customHeight="1">
      <c r="B101" s="126"/>
      <c r="D101" s="127" t="s">
        <v>76</v>
      </c>
      <c r="E101" s="128" t="s">
        <v>163</v>
      </c>
      <c r="F101" s="128" t="s">
        <v>164</v>
      </c>
      <c r="I101" s="129"/>
      <c r="J101" s="130">
        <f>BK101</f>
        <v>0</v>
      </c>
      <c r="L101" s="126"/>
      <c r="M101" s="131"/>
      <c r="N101" s="132"/>
      <c r="O101" s="132"/>
      <c r="P101" s="133">
        <f>P102+P160+P207+P274+P287+P300+P407+P417</f>
        <v>0</v>
      </c>
      <c r="Q101" s="132"/>
      <c r="R101" s="133">
        <f>R102+R160+R207+R274+R287+R300+R407+R417</f>
        <v>264.80904177000002</v>
      </c>
      <c r="S101" s="132"/>
      <c r="T101" s="134">
        <f>T102+T160+T207+T274+T287+T300+T407+T417</f>
        <v>0</v>
      </c>
      <c r="AR101" s="127" t="s">
        <v>85</v>
      </c>
      <c r="AT101" s="135" t="s">
        <v>76</v>
      </c>
      <c r="AU101" s="135" t="s">
        <v>77</v>
      </c>
      <c r="AY101" s="127" t="s">
        <v>165</v>
      </c>
      <c r="BK101" s="136">
        <f>BK102+BK160+BK207+BK274+BK287+BK300+BK407+BK417</f>
        <v>0</v>
      </c>
    </row>
    <row r="102" spans="2:65" s="10" customFormat="1" ht="22.9" customHeight="1">
      <c r="B102" s="126"/>
      <c r="D102" s="127" t="s">
        <v>76</v>
      </c>
      <c r="E102" s="137" t="s">
        <v>85</v>
      </c>
      <c r="F102" s="137" t="s">
        <v>166</v>
      </c>
      <c r="I102" s="129"/>
      <c r="J102" s="138">
        <f>BK102</f>
        <v>0</v>
      </c>
      <c r="L102" s="126"/>
      <c r="M102" s="131"/>
      <c r="N102" s="132"/>
      <c r="O102" s="132"/>
      <c r="P102" s="133">
        <f>SUM(P103:P159)</f>
        <v>0</v>
      </c>
      <c r="Q102" s="132"/>
      <c r="R102" s="133">
        <f>SUM(R103:R159)</f>
        <v>0</v>
      </c>
      <c r="S102" s="132"/>
      <c r="T102" s="134">
        <f>SUM(T103:T159)</f>
        <v>0</v>
      </c>
      <c r="AR102" s="127" t="s">
        <v>85</v>
      </c>
      <c r="AT102" s="135" t="s">
        <v>76</v>
      </c>
      <c r="AU102" s="135" t="s">
        <v>85</v>
      </c>
      <c r="AY102" s="127" t="s">
        <v>165</v>
      </c>
      <c r="BK102" s="136">
        <f>SUM(BK103:BK159)</f>
        <v>0</v>
      </c>
    </row>
    <row r="103" spans="2:65" s="1" customFormat="1" ht="16.5" customHeight="1">
      <c r="B103" s="139"/>
      <c r="C103" s="140" t="s">
        <v>85</v>
      </c>
      <c r="D103" s="140" t="s">
        <v>167</v>
      </c>
      <c r="E103" s="141" t="s">
        <v>168</v>
      </c>
      <c r="F103" s="142" t="s">
        <v>169</v>
      </c>
      <c r="G103" s="143" t="s">
        <v>170</v>
      </c>
      <c r="H103" s="144">
        <v>33</v>
      </c>
      <c r="I103" s="145"/>
      <c r="J103" s="146">
        <f>ROUND(I103*H103,2)</f>
        <v>0</v>
      </c>
      <c r="K103" s="142" t="s">
        <v>171</v>
      </c>
      <c r="L103" s="30"/>
      <c r="M103" s="147" t="s">
        <v>1</v>
      </c>
      <c r="N103" s="148" t="s">
        <v>48</v>
      </c>
      <c r="O103" s="49"/>
      <c r="P103" s="149">
        <f>O103*H103</f>
        <v>0</v>
      </c>
      <c r="Q103" s="149">
        <v>0</v>
      </c>
      <c r="R103" s="149">
        <f>Q103*H103</f>
        <v>0</v>
      </c>
      <c r="S103" s="149">
        <v>0</v>
      </c>
      <c r="T103" s="150">
        <f>S103*H103</f>
        <v>0</v>
      </c>
      <c r="AR103" s="16" t="s">
        <v>172</v>
      </c>
      <c r="AT103" s="16" t="s">
        <v>167</v>
      </c>
      <c r="AU103" s="16" t="s">
        <v>87</v>
      </c>
      <c r="AY103" s="16" t="s">
        <v>165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6" t="s">
        <v>85</v>
      </c>
      <c r="BK103" s="151">
        <f>ROUND(I103*H103,2)</f>
        <v>0</v>
      </c>
      <c r="BL103" s="16" t="s">
        <v>172</v>
      </c>
      <c r="BM103" s="16" t="s">
        <v>173</v>
      </c>
    </row>
    <row r="104" spans="2:65" s="11" customFormat="1" ht="11.25">
      <c r="B104" s="152"/>
      <c r="D104" s="153" t="s">
        <v>174</v>
      </c>
      <c r="E104" s="154" t="s">
        <v>1</v>
      </c>
      <c r="F104" s="155" t="s">
        <v>175</v>
      </c>
      <c r="H104" s="154" t="s">
        <v>1</v>
      </c>
      <c r="I104" s="156"/>
      <c r="L104" s="152"/>
      <c r="M104" s="157"/>
      <c r="N104" s="158"/>
      <c r="O104" s="158"/>
      <c r="P104" s="158"/>
      <c r="Q104" s="158"/>
      <c r="R104" s="158"/>
      <c r="S104" s="158"/>
      <c r="T104" s="159"/>
      <c r="AT104" s="154" t="s">
        <v>174</v>
      </c>
      <c r="AU104" s="154" t="s">
        <v>87</v>
      </c>
      <c r="AV104" s="11" t="s">
        <v>85</v>
      </c>
      <c r="AW104" s="11" t="s">
        <v>36</v>
      </c>
      <c r="AX104" s="11" t="s">
        <v>77</v>
      </c>
      <c r="AY104" s="154" t="s">
        <v>165</v>
      </c>
    </row>
    <row r="105" spans="2:65" s="12" customFormat="1" ht="11.25">
      <c r="B105" s="160"/>
      <c r="D105" s="153" t="s">
        <v>174</v>
      </c>
      <c r="E105" s="161" t="s">
        <v>1</v>
      </c>
      <c r="F105" s="162" t="s">
        <v>176</v>
      </c>
      <c r="H105" s="163">
        <v>33</v>
      </c>
      <c r="I105" s="164"/>
      <c r="L105" s="160"/>
      <c r="M105" s="165"/>
      <c r="N105" s="166"/>
      <c r="O105" s="166"/>
      <c r="P105" s="166"/>
      <c r="Q105" s="166"/>
      <c r="R105" s="166"/>
      <c r="S105" s="166"/>
      <c r="T105" s="167"/>
      <c r="AT105" s="161" t="s">
        <v>174</v>
      </c>
      <c r="AU105" s="161" t="s">
        <v>87</v>
      </c>
      <c r="AV105" s="12" t="s">
        <v>87</v>
      </c>
      <c r="AW105" s="12" t="s">
        <v>36</v>
      </c>
      <c r="AX105" s="12" t="s">
        <v>77</v>
      </c>
      <c r="AY105" s="161" t="s">
        <v>165</v>
      </c>
    </row>
    <row r="106" spans="2:65" s="13" customFormat="1" ht="11.25">
      <c r="B106" s="168"/>
      <c r="D106" s="153" t="s">
        <v>174</v>
      </c>
      <c r="E106" s="169" t="s">
        <v>1</v>
      </c>
      <c r="F106" s="170" t="s">
        <v>177</v>
      </c>
      <c r="H106" s="171">
        <v>33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174</v>
      </c>
      <c r="AU106" s="169" t="s">
        <v>87</v>
      </c>
      <c r="AV106" s="13" t="s">
        <v>172</v>
      </c>
      <c r="AW106" s="13" t="s">
        <v>36</v>
      </c>
      <c r="AX106" s="13" t="s">
        <v>85</v>
      </c>
      <c r="AY106" s="169" t="s">
        <v>165</v>
      </c>
    </row>
    <row r="107" spans="2:65" s="1" customFormat="1" ht="16.5" customHeight="1">
      <c r="B107" s="139"/>
      <c r="C107" s="140" t="s">
        <v>87</v>
      </c>
      <c r="D107" s="140" t="s">
        <v>167</v>
      </c>
      <c r="E107" s="141" t="s">
        <v>178</v>
      </c>
      <c r="F107" s="142" t="s">
        <v>179</v>
      </c>
      <c r="G107" s="143" t="s">
        <v>170</v>
      </c>
      <c r="H107" s="144">
        <v>33</v>
      </c>
      <c r="I107" s="145"/>
      <c r="J107" s="146">
        <f>ROUND(I107*H107,2)</f>
        <v>0</v>
      </c>
      <c r="K107" s="142" t="s">
        <v>171</v>
      </c>
      <c r="L107" s="30"/>
      <c r="M107" s="147" t="s">
        <v>1</v>
      </c>
      <c r="N107" s="148" t="s">
        <v>48</v>
      </c>
      <c r="O107" s="49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AR107" s="16" t="s">
        <v>172</v>
      </c>
      <c r="AT107" s="16" t="s">
        <v>167</v>
      </c>
      <c r="AU107" s="16" t="s">
        <v>87</v>
      </c>
      <c r="AY107" s="16" t="s">
        <v>165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6" t="s">
        <v>85</v>
      </c>
      <c r="BK107" s="151">
        <f>ROUND(I107*H107,2)</f>
        <v>0</v>
      </c>
      <c r="BL107" s="16" t="s">
        <v>172</v>
      </c>
      <c r="BM107" s="16" t="s">
        <v>180</v>
      </c>
    </row>
    <row r="108" spans="2:65" s="1" customFormat="1" ht="16.5" customHeight="1">
      <c r="B108" s="139"/>
      <c r="C108" s="140" t="s">
        <v>181</v>
      </c>
      <c r="D108" s="140" t="s">
        <v>167</v>
      </c>
      <c r="E108" s="141" t="s">
        <v>182</v>
      </c>
      <c r="F108" s="142" t="s">
        <v>183</v>
      </c>
      <c r="G108" s="143" t="s">
        <v>170</v>
      </c>
      <c r="H108" s="144">
        <v>33</v>
      </c>
      <c r="I108" s="145"/>
      <c r="J108" s="146">
        <f>ROUND(I108*H108,2)</f>
        <v>0</v>
      </c>
      <c r="K108" s="142" t="s">
        <v>171</v>
      </c>
      <c r="L108" s="30"/>
      <c r="M108" s="147" t="s">
        <v>1</v>
      </c>
      <c r="N108" s="148" t="s">
        <v>48</v>
      </c>
      <c r="O108" s="49"/>
      <c r="P108" s="149">
        <f>O108*H108</f>
        <v>0</v>
      </c>
      <c r="Q108" s="149">
        <v>0</v>
      </c>
      <c r="R108" s="149">
        <f>Q108*H108</f>
        <v>0</v>
      </c>
      <c r="S108" s="149">
        <v>0</v>
      </c>
      <c r="T108" s="150">
        <f>S108*H108</f>
        <v>0</v>
      </c>
      <c r="AR108" s="16" t="s">
        <v>172</v>
      </c>
      <c r="AT108" s="16" t="s">
        <v>167</v>
      </c>
      <c r="AU108" s="16" t="s">
        <v>87</v>
      </c>
      <c r="AY108" s="16" t="s">
        <v>165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6" t="s">
        <v>85</v>
      </c>
      <c r="BK108" s="151">
        <f>ROUND(I108*H108,2)</f>
        <v>0</v>
      </c>
      <c r="BL108" s="16" t="s">
        <v>172</v>
      </c>
      <c r="BM108" s="16" t="s">
        <v>184</v>
      </c>
    </row>
    <row r="109" spans="2:65" s="1" customFormat="1" ht="16.5" customHeight="1">
      <c r="B109" s="139"/>
      <c r="C109" s="140" t="s">
        <v>172</v>
      </c>
      <c r="D109" s="140" t="s">
        <v>167</v>
      </c>
      <c r="E109" s="141" t="s">
        <v>185</v>
      </c>
      <c r="F109" s="142" t="s">
        <v>186</v>
      </c>
      <c r="G109" s="143" t="s">
        <v>170</v>
      </c>
      <c r="H109" s="144">
        <v>33</v>
      </c>
      <c r="I109" s="145"/>
      <c r="J109" s="146">
        <f>ROUND(I109*H109,2)</f>
        <v>0</v>
      </c>
      <c r="K109" s="142" t="s">
        <v>171</v>
      </c>
      <c r="L109" s="30"/>
      <c r="M109" s="147" t="s">
        <v>1</v>
      </c>
      <c r="N109" s="148" t="s">
        <v>48</v>
      </c>
      <c r="O109" s="49"/>
      <c r="P109" s="149">
        <f>O109*H109</f>
        <v>0</v>
      </c>
      <c r="Q109" s="149">
        <v>0</v>
      </c>
      <c r="R109" s="149">
        <f>Q109*H109</f>
        <v>0</v>
      </c>
      <c r="S109" s="149">
        <v>0</v>
      </c>
      <c r="T109" s="150">
        <f>S109*H109</f>
        <v>0</v>
      </c>
      <c r="AR109" s="16" t="s">
        <v>172</v>
      </c>
      <c r="AT109" s="16" t="s">
        <v>167</v>
      </c>
      <c r="AU109" s="16" t="s">
        <v>87</v>
      </c>
      <c r="AY109" s="16" t="s">
        <v>165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6" t="s">
        <v>85</v>
      </c>
      <c r="BK109" s="151">
        <f>ROUND(I109*H109,2)</f>
        <v>0</v>
      </c>
      <c r="BL109" s="16" t="s">
        <v>172</v>
      </c>
      <c r="BM109" s="16" t="s">
        <v>187</v>
      </c>
    </row>
    <row r="110" spans="2:65" s="1" customFormat="1" ht="16.5" customHeight="1">
      <c r="B110" s="139"/>
      <c r="C110" s="140" t="s">
        <v>188</v>
      </c>
      <c r="D110" s="140" t="s">
        <v>167</v>
      </c>
      <c r="E110" s="141" t="s">
        <v>189</v>
      </c>
      <c r="F110" s="142" t="s">
        <v>190</v>
      </c>
      <c r="G110" s="143" t="s">
        <v>170</v>
      </c>
      <c r="H110" s="144">
        <v>102.42</v>
      </c>
      <c r="I110" s="145"/>
      <c r="J110" s="146">
        <f>ROUND(I110*H110,2)</f>
        <v>0</v>
      </c>
      <c r="K110" s="142" t="s">
        <v>171</v>
      </c>
      <c r="L110" s="30"/>
      <c r="M110" s="147" t="s">
        <v>1</v>
      </c>
      <c r="N110" s="148" t="s">
        <v>48</v>
      </c>
      <c r="O110" s="49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AR110" s="16" t="s">
        <v>172</v>
      </c>
      <c r="AT110" s="16" t="s">
        <v>167</v>
      </c>
      <c r="AU110" s="16" t="s">
        <v>87</v>
      </c>
      <c r="AY110" s="16" t="s">
        <v>165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6" t="s">
        <v>85</v>
      </c>
      <c r="BK110" s="151">
        <f>ROUND(I110*H110,2)</f>
        <v>0</v>
      </c>
      <c r="BL110" s="16" t="s">
        <v>172</v>
      </c>
      <c r="BM110" s="16" t="s">
        <v>191</v>
      </c>
    </row>
    <row r="111" spans="2:65" s="11" customFormat="1" ht="11.25">
      <c r="B111" s="152"/>
      <c r="D111" s="153" t="s">
        <v>174</v>
      </c>
      <c r="E111" s="154" t="s">
        <v>1</v>
      </c>
      <c r="F111" s="155" t="s">
        <v>192</v>
      </c>
      <c r="H111" s="154" t="s">
        <v>1</v>
      </c>
      <c r="I111" s="156"/>
      <c r="L111" s="152"/>
      <c r="M111" s="157"/>
      <c r="N111" s="158"/>
      <c r="O111" s="158"/>
      <c r="P111" s="158"/>
      <c r="Q111" s="158"/>
      <c r="R111" s="158"/>
      <c r="S111" s="158"/>
      <c r="T111" s="159"/>
      <c r="AT111" s="154" t="s">
        <v>174</v>
      </c>
      <c r="AU111" s="154" t="s">
        <v>87</v>
      </c>
      <c r="AV111" s="11" t="s">
        <v>85</v>
      </c>
      <c r="AW111" s="11" t="s">
        <v>36</v>
      </c>
      <c r="AX111" s="11" t="s">
        <v>77</v>
      </c>
      <c r="AY111" s="154" t="s">
        <v>165</v>
      </c>
    </row>
    <row r="112" spans="2:65" s="12" customFormat="1" ht="11.25">
      <c r="B112" s="160"/>
      <c r="D112" s="153" t="s">
        <v>174</v>
      </c>
      <c r="E112" s="161" t="s">
        <v>1</v>
      </c>
      <c r="F112" s="162" t="s">
        <v>193</v>
      </c>
      <c r="H112" s="163">
        <v>102.42</v>
      </c>
      <c r="I112" s="164"/>
      <c r="L112" s="160"/>
      <c r="M112" s="165"/>
      <c r="N112" s="166"/>
      <c r="O112" s="166"/>
      <c r="P112" s="166"/>
      <c r="Q112" s="166"/>
      <c r="R112" s="166"/>
      <c r="S112" s="166"/>
      <c r="T112" s="167"/>
      <c r="AT112" s="161" t="s">
        <v>174</v>
      </c>
      <c r="AU112" s="161" t="s">
        <v>87</v>
      </c>
      <c r="AV112" s="12" t="s">
        <v>87</v>
      </c>
      <c r="AW112" s="12" t="s">
        <v>36</v>
      </c>
      <c r="AX112" s="12" t="s">
        <v>77</v>
      </c>
      <c r="AY112" s="161" t="s">
        <v>165</v>
      </c>
    </row>
    <row r="113" spans="2:65" s="13" customFormat="1" ht="11.25">
      <c r="B113" s="168"/>
      <c r="D113" s="153" t="s">
        <v>174</v>
      </c>
      <c r="E113" s="169" t="s">
        <v>100</v>
      </c>
      <c r="F113" s="170" t="s">
        <v>177</v>
      </c>
      <c r="H113" s="171">
        <v>102.42</v>
      </c>
      <c r="I113" s="172"/>
      <c r="L113" s="168"/>
      <c r="M113" s="173"/>
      <c r="N113" s="174"/>
      <c r="O113" s="174"/>
      <c r="P113" s="174"/>
      <c r="Q113" s="174"/>
      <c r="R113" s="174"/>
      <c r="S113" s="174"/>
      <c r="T113" s="175"/>
      <c r="AT113" s="169" t="s">
        <v>174</v>
      </c>
      <c r="AU113" s="169" t="s">
        <v>87</v>
      </c>
      <c r="AV113" s="13" t="s">
        <v>172</v>
      </c>
      <c r="AW113" s="13" t="s">
        <v>36</v>
      </c>
      <c r="AX113" s="13" t="s">
        <v>85</v>
      </c>
      <c r="AY113" s="169" t="s">
        <v>165</v>
      </c>
    </row>
    <row r="114" spans="2:65" s="1" customFormat="1" ht="16.5" customHeight="1">
      <c r="B114" s="139"/>
      <c r="C114" s="140" t="s">
        <v>194</v>
      </c>
      <c r="D114" s="140" t="s">
        <v>167</v>
      </c>
      <c r="E114" s="141" t="s">
        <v>195</v>
      </c>
      <c r="F114" s="142" t="s">
        <v>196</v>
      </c>
      <c r="G114" s="143" t="s">
        <v>170</v>
      </c>
      <c r="H114" s="144">
        <v>102.42</v>
      </c>
      <c r="I114" s="145"/>
      <c r="J114" s="146">
        <f>ROUND(I114*H114,2)</f>
        <v>0</v>
      </c>
      <c r="K114" s="142" t="s">
        <v>171</v>
      </c>
      <c r="L114" s="30"/>
      <c r="M114" s="147" t="s">
        <v>1</v>
      </c>
      <c r="N114" s="148" t="s">
        <v>48</v>
      </c>
      <c r="O114" s="49"/>
      <c r="P114" s="149">
        <f>O114*H114</f>
        <v>0</v>
      </c>
      <c r="Q114" s="149">
        <v>0</v>
      </c>
      <c r="R114" s="149">
        <f>Q114*H114</f>
        <v>0</v>
      </c>
      <c r="S114" s="149">
        <v>0</v>
      </c>
      <c r="T114" s="150">
        <f>S114*H114</f>
        <v>0</v>
      </c>
      <c r="AR114" s="16" t="s">
        <v>172</v>
      </c>
      <c r="AT114" s="16" t="s">
        <v>167</v>
      </c>
      <c r="AU114" s="16" t="s">
        <v>87</v>
      </c>
      <c r="AY114" s="16" t="s">
        <v>165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6" t="s">
        <v>85</v>
      </c>
      <c r="BK114" s="151">
        <f>ROUND(I114*H114,2)</f>
        <v>0</v>
      </c>
      <c r="BL114" s="16" t="s">
        <v>172</v>
      </c>
      <c r="BM114" s="16" t="s">
        <v>197</v>
      </c>
    </row>
    <row r="115" spans="2:65" s="1" customFormat="1" ht="16.5" customHeight="1">
      <c r="B115" s="139"/>
      <c r="C115" s="140" t="s">
        <v>198</v>
      </c>
      <c r="D115" s="140" t="s">
        <v>167</v>
      </c>
      <c r="E115" s="141" t="s">
        <v>199</v>
      </c>
      <c r="F115" s="142" t="s">
        <v>200</v>
      </c>
      <c r="G115" s="143" t="s">
        <v>170</v>
      </c>
      <c r="H115" s="144">
        <v>14.215999999999999</v>
      </c>
      <c r="I115" s="145"/>
      <c r="J115" s="146">
        <f>ROUND(I115*H115,2)</f>
        <v>0</v>
      </c>
      <c r="K115" s="142" t="s">
        <v>171</v>
      </c>
      <c r="L115" s="30"/>
      <c r="M115" s="147" t="s">
        <v>1</v>
      </c>
      <c r="N115" s="148" t="s">
        <v>48</v>
      </c>
      <c r="O115" s="49"/>
      <c r="P115" s="149">
        <f>O115*H115</f>
        <v>0</v>
      </c>
      <c r="Q115" s="149">
        <v>0</v>
      </c>
      <c r="R115" s="149">
        <f>Q115*H115</f>
        <v>0</v>
      </c>
      <c r="S115" s="149">
        <v>0</v>
      </c>
      <c r="T115" s="150">
        <f>S115*H115</f>
        <v>0</v>
      </c>
      <c r="AR115" s="16" t="s">
        <v>172</v>
      </c>
      <c r="AT115" s="16" t="s">
        <v>167</v>
      </c>
      <c r="AU115" s="16" t="s">
        <v>87</v>
      </c>
      <c r="AY115" s="16" t="s">
        <v>165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6" t="s">
        <v>85</v>
      </c>
      <c r="BK115" s="151">
        <f>ROUND(I115*H115,2)</f>
        <v>0</v>
      </c>
      <c r="BL115" s="16" t="s">
        <v>172</v>
      </c>
      <c r="BM115" s="16" t="s">
        <v>201</v>
      </c>
    </row>
    <row r="116" spans="2:65" s="11" customFormat="1" ht="11.25">
      <c r="B116" s="152"/>
      <c r="D116" s="153" t="s">
        <v>174</v>
      </c>
      <c r="E116" s="154" t="s">
        <v>1</v>
      </c>
      <c r="F116" s="155" t="s">
        <v>202</v>
      </c>
      <c r="H116" s="154" t="s">
        <v>1</v>
      </c>
      <c r="I116" s="156"/>
      <c r="L116" s="152"/>
      <c r="M116" s="157"/>
      <c r="N116" s="158"/>
      <c r="O116" s="158"/>
      <c r="P116" s="158"/>
      <c r="Q116" s="158"/>
      <c r="R116" s="158"/>
      <c r="S116" s="158"/>
      <c r="T116" s="159"/>
      <c r="AT116" s="154" t="s">
        <v>174</v>
      </c>
      <c r="AU116" s="154" t="s">
        <v>87</v>
      </c>
      <c r="AV116" s="11" t="s">
        <v>85</v>
      </c>
      <c r="AW116" s="11" t="s">
        <v>36</v>
      </c>
      <c r="AX116" s="11" t="s">
        <v>77</v>
      </c>
      <c r="AY116" s="154" t="s">
        <v>165</v>
      </c>
    </row>
    <row r="117" spans="2:65" s="12" customFormat="1" ht="11.25">
      <c r="B117" s="160"/>
      <c r="D117" s="153" t="s">
        <v>174</v>
      </c>
      <c r="E117" s="161" t="s">
        <v>1</v>
      </c>
      <c r="F117" s="162" t="s">
        <v>203</v>
      </c>
      <c r="H117" s="163">
        <v>14.215999999999999</v>
      </c>
      <c r="I117" s="164"/>
      <c r="L117" s="160"/>
      <c r="M117" s="165"/>
      <c r="N117" s="166"/>
      <c r="O117" s="166"/>
      <c r="P117" s="166"/>
      <c r="Q117" s="166"/>
      <c r="R117" s="166"/>
      <c r="S117" s="166"/>
      <c r="T117" s="167"/>
      <c r="AT117" s="161" t="s">
        <v>174</v>
      </c>
      <c r="AU117" s="161" t="s">
        <v>87</v>
      </c>
      <c r="AV117" s="12" t="s">
        <v>87</v>
      </c>
      <c r="AW117" s="12" t="s">
        <v>36</v>
      </c>
      <c r="AX117" s="12" t="s">
        <v>77</v>
      </c>
      <c r="AY117" s="161" t="s">
        <v>165</v>
      </c>
    </row>
    <row r="118" spans="2:65" s="13" customFormat="1" ht="11.25">
      <c r="B118" s="168"/>
      <c r="D118" s="153" t="s">
        <v>174</v>
      </c>
      <c r="E118" s="169" t="s">
        <v>109</v>
      </c>
      <c r="F118" s="170" t="s">
        <v>177</v>
      </c>
      <c r="H118" s="171">
        <v>14.215999999999999</v>
      </c>
      <c r="I118" s="172"/>
      <c r="L118" s="168"/>
      <c r="M118" s="173"/>
      <c r="N118" s="174"/>
      <c r="O118" s="174"/>
      <c r="P118" s="174"/>
      <c r="Q118" s="174"/>
      <c r="R118" s="174"/>
      <c r="S118" s="174"/>
      <c r="T118" s="175"/>
      <c r="AT118" s="169" t="s">
        <v>174</v>
      </c>
      <c r="AU118" s="169" t="s">
        <v>87</v>
      </c>
      <c r="AV118" s="13" t="s">
        <v>172</v>
      </c>
      <c r="AW118" s="13" t="s">
        <v>36</v>
      </c>
      <c r="AX118" s="13" t="s">
        <v>85</v>
      </c>
      <c r="AY118" s="169" t="s">
        <v>165</v>
      </c>
    </row>
    <row r="119" spans="2:65" s="1" customFormat="1" ht="16.5" customHeight="1">
      <c r="B119" s="139"/>
      <c r="C119" s="140" t="s">
        <v>204</v>
      </c>
      <c r="D119" s="140" t="s">
        <v>167</v>
      </c>
      <c r="E119" s="141" t="s">
        <v>205</v>
      </c>
      <c r="F119" s="142" t="s">
        <v>206</v>
      </c>
      <c r="G119" s="143" t="s">
        <v>170</v>
      </c>
      <c r="H119" s="144">
        <v>14.215999999999999</v>
      </c>
      <c r="I119" s="145"/>
      <c r="J119" s="146">
        <f>ROUND(I119*H119,2)</f>
        <v>0</v>
      </c>
      <c r="K119" s="142" t="s">
        <v>171</v>
      </c>
      <c r="L119" s="30"/>
      <c r="M119" s="147" t="s">
        <v>1</v>
      </c>
      <c r="N119" s="148" t="s">
        <v>48</v>
      </c>
      <c r="O119" s="49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AR119" s="16" t="s">
        <v>172</v>
      </c>
      <c r="AT119" s="16" t="s">
        <v>167</v>
      </c>
      <c r="AU119" s="16" t="s">
        <v>87</v>
      </c>
      <c r="AY119" s="16" t="s">
        <v>165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6" t="s">
        <v>85</v>
      </c>
      <c r="BK119" s="151">
        <f>ROUND(I119*H119,2)</f>
        <v>0</v>
      </c>
      <c r="BL119" s="16" t="s">
        <v>172</v>
      </c>
      <c r="BM119" s="16" t="s">
        <v>207</v>
      </c>
    </row>
    <row r="120" spans="2:65" s="1" customFormat="1" ht="16.5" customHeight="1">
      <c r="B120" s="139"/>
      <c r="C120" s="140" t="s">
        <v>208</v>
      </c>
      <c r="D120" s="140" t="s">
        <v>167</v>
      </c>
      <c r="E120" s="141" t="s">
        <v>209</v>
      </c>
      <c r="F120" s="142" t="s">
        <v>210</v>
      </c>
      <c r="G120" s="143" t="s">
        <v>170</v>
      </c>
      <c r="H120" s="144">
        <v>1.86</v>
      </c>
      <c r="I120" s="145"/>
      <c r="J120" s="146">
        <f>ROUND(I120*H120,2)</f>
        <v>0</v>
      </c>
      <c r="K120" s="142" t="s">
        <v>171</v>
      </c>
      <c r="L120" s="30"/>
      <c r="M120" s="147" t="s">
        <v>1</v>
      </c>
      <c r="N120" s="148" t="s">
        <v>48</v>
      </c>
      <c r="O120" s="49"/>
      <c r="P120" s="149">
        <f>O120*H120</f>
        <v>0</v>
      </c>
      <c r="Q120" s="149">
        <v>0</v>
      </c>
      <c r="R120" s="149">
        <f>Q120*H120</f>
        <v>0</v>
      </c>
      <c r="S120" s="149">
        <v>0</v>
      </c>
      <c r="T120" s="150">
        <f>S120*H120</f>
        <v>0</v>
      </c>
      <c r="AR120" s="16" t="s">
        <v>172</v>
      </c>
      <c r="AT120" s="16" t="s">
        <v>167</v>
      </c>
      <c r="AU120" s="16" t="s">
        <v>87</v>
      </c>
      <c r="AY120" s="16" t="s">
        <v>165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6" t="s">
        <v>85</v>
      </c>
      <c r="BK120" s="151">
        <f>ROUND(I120*H120,2)</f>
        <v>0</v>
      </c>
      <c r="BL120" s="16" t="s">
        <v>172</v>
      </c>
      <c r="BM120" s="16" t="s">
        <v>211</v>
      </c>
    </row>
    <row r="121" spans="2:65" s="11" customFormat="1" ht="11.25">
      <c r="B121" s="152"/>
      <c r="D121" s="153" t="s">
        <v>174</v>
      </c>
      <c r="E121" s="154" t="s">
        <v>1</v>
      </c>
      <c r="F121" s="155" t="s">
        <v>212</v>
      </c>
      <c r="H121" s="154" t="s">
        <v>1</v>
      </c>
      <c r="I121" s="156"/>
      <c r="L121" s="152"/>
      <c r="M121" s="157"/>
      <c r="N121" s="158"/>
      <c r="O121" s="158"/>
      <c r="P121" s="158"/>
      <c r="Q121" s="158"/>
      <c r="R121" s="158"/>
      <c r="S121" s="158"/>
      <c r="T121" s="159"/>
      <c r="AT121" s="154" t="s">
        <v>174</v>
      </c>
      <c r="AU121" s="154" t="s">
        <v>87</v>
      </c>
      <c r="AV121" s="11" t="s">
        <v>85</v>
      </c>
      <c r="AW121" s="11" t="s">
        <v>36</v>
      </c>
      <c r="AX121" s="11" t="s">
        <v>77</v>
      </c>
      <c r="AY121" s="154" t="s">
        <v>165</v>
      </c>
    </row>
    <row r="122" spans="2:65" s="12" customFormat="1" ht="11.25">
      <c r="B122" s="160"/>
      <c r="D122" s="153" t="s">
        <v>174</v>
      </c>
      <c r="E122" s="161" t="s">
        <v>1</v>
      </c>
      <c r="F122" s="162" t="s">
        <v>213</v>
      </c>
      <c r="H122" s="163">
        <v>1.86</v>
      </c>
      <c r="I122" s="164"/>
      <c r="L122" s="160"/>
      <c r="M122" s="165"/>
      <c r="N122" s="166"/>
      <c r="O122" s="166"/>
      <c r="P122" s="166"/>
      <c r="Q122" s="166"/>
      <c r="R122" s="166"/>
      <c r="S122" s="166"/>
      <c r="T122" s="167"/>
      <c r="AT122" s="161" t="s">
        <v>174</v>
      </c>
      <c r="AU122" s="161" t="s">
        <v>87</v>
      </c>
      <c r="AV122" s="12" t="s">
        <v>87</v>
      </c>
      <c r="AW122" s="12" t="s">
        <v>36</v>
      </c>
      <c r="AX122" s="12" t="s">
        <v>77</v>
      </c>
      <c r="AY122" s="161" t="s">
        <v>165</v>
      </c>
    </row>
    <row r="123" spans="2:65" s="13" customFormat="1" ht="11.25">
      <c r="B123" s="168"/>
      <c r="D123" s="153" t="s">
        <v>174</v>
      </c>
      <c r="E123" s="169" t="s">
        <v>107</v>
      </c>
      <c r="F123" s="170" t="s">
        <v>177</v>
      </c>
      <c r="H123" s="171">
        <v>1.86</v>
      </c>
      <c r="I123" s="172"/>
      <c r="L123" s="168"/>
      <c r="M123" s="173"/>
      <c r="N123" s="174"/>
      <c r="O123" s="174"/>
      <c r="P123" s="174"/>
      <c r="Q123" s="174"/>
      <c r="R123" s="174"/>
      <c r="S123" s="174"/>
      <c r="T123" s="175"/>
      <c r="AT123" s="169" t="s">
        <v>174</v>
      </c>
      <c r="AU123" s="169" t="s">
        <v>87</v>
      </c>
      <c r="AV123" s="13" t="s">
        <v>172</v>
      </c>
      <c r="AW123" s="13" t="s">
        <v>36</v>
      </c>
      <c r="AX123" s="13" t="s">
        <v>85</v>
      </c>
      <c r="AY123" s="169" t="s">
        <v>165</v>
      </c>
    </row>
    <row r="124" spans="2:65" s="1" customFormat="1" ht="16.5" customHeight="1">
      <c r="B124" s="139"/>
      <c r="C124" s="140" t="s">
        <v>214</v>
      </c>
      <c r="D124" s="140" t="s">
        <v>167</v>
      </c>
      <c r="E124" s="141" t="s">
        <v>215</v>
      </c>
      <c r="F124" s="142" t="s">
        <v>216</v>
      </c>
      <c r="G124" s="143" t="s">
        <v>170</v>
      </c>
      <c r="H124" s="144">
        <v>1.86</v>
      </c>
      <c r="I124" s="145"/>
      <c r="J124" s="146">
        <f>ROUND(I124*H124,2)</f>
        <v>0</v>
      </c>
      <c r="K124" s="142" t="s">
        <v>171</v>
      </c>
      <c r="L124" s="30"/>
      <c r="M124" s="147" t="s">
        <v>1</v>
      </c>
      <c r="N124" s="148" t="s">
        <v>48</v>
      </c>
      <c r="O124" s="49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AR124" s="16" t="s">
        <v>172</v>
      </c>
      <c r="AT124" s="16" t="s">
        <v>167</v>
      </c>
      <c r="AU124" s="16" t="s">
        <v>87</v>
      </c>
      <c r="AY124" s="16" t="s">
        <v>165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6" t="s">
        <v>85</v>
      </c>
      <c r="BK124" s="151">
        <f>ROUND(I124*H124,2)</f>
        <v>0</v>
      </c>
      <c r="BL124" s="16" t="s">
        <v>172</v>
      </c>
      <c r="BM124" s="16" t="s">
        <v>217</v>
      </c>
    </row>
    <row r="125" spans="2:65" s="1" customFormat="1" ht="16.5" customHeight="1">
      <c r="B125" s="139"/>
      <c r="C125" s="140" t="s">
        <v>218</v>
      </c>
      <c r="D125" s="140" t="s">
        <v>167</v>
      </c>
      <c r="E125" s="141" t="s">
        <v>219</v>
      </c>
      <c r="F125" s="142" t="s">
        <v>220</v>
      </c>
      <c r="G125" s="143" t="s">
        <v>170</v>
      </c>
      <c r="H125" s="144">
        <v>163.33099999999999</v>
      </c>
      <c r="I125" s="145"/>
      <c r="J125" s="146">
        <f>ROUND(I125*H125,2)</f>
        <v>0</v>
      </c>
      <c r="K125" s="142" t="s">
        <v>171</v>
      </c>
      <c r="L125" s="30"/>
      <c r="M125" s="147" t="s">
        <v>1</v>
      </c>
      <c r="N125" s="148" t="s">
        <v>48</v>
      </c>
      <c r="O125" s="49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AR125" s="16" t="s">
        <v>172</v>
      </c>
      <c r="AT125" s="16" t="s">
        <v>167</v>
      </c>
      <c r="AU125" s="16" t="s">
        <v>87</v>
      </c>
      <c r="AY125" s="16" t="s">
        <v>165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6" t="s">
        <v>85</v>
      </c>
      <c r="BK125" s="151">
        <f>ROUND(I125*H125,2)</f>
        <v>0</v>
      </c>
      <c r="BL125" s="16" t="s">
        <v>172</v>
      </c>
      <c r="BM125" s="16" t="s">
        <v>221</v>
      </c>
    </row>
    <row r="126" spans="2:65" s="11" customFormat="1" ht="11.25">
      <c r="B126" s="152"/>
      <c r="D126" s="153" t="s">
        <v>174</v>
      </c>
      <c r="E126" s="154" t="s">
        <v>1</v>
      </c>
      <c r="F126" s="155" t="s">
        <v>222</v>
      </c>
      <c r="H126" s="154" t="s">
        <v>1</v>
      </c>
      <c r="I126" s="156"/>
      <c r="L126" s="152"/>
      <c r="M126" s="157"/>
      <c r="N126" s="158"/>
      <c r="O126" s="158"/>
      <c r="P126" s="158"/>
      <c r="Q126" s="158"/>
      <c r="R126" s="158"/>
      <c r="S126" s="158"/>
      <c r="T126" s="159"/>
      <c r="AT126" s="154" t="s">
        <v>174</v>
      </c>
      <c r="AU126" s="154" t="s">
        <v>87</v>
      </c>
      <c r="AV126" s="11" t="s">
        <v>85</v>
      </c>
      <c r="AW126" s="11" t="s">
        <v>36</v>
      </c>
      <c r="AX126" s="11" t="s">
        <v>77</v>
      </c>
      <c r="AY126" s="154" t="s">
        <v>165</v>
      </c>
    </row>
    <row r="127" spans="2:65" s="12" customFormat="1" ht="11.25">
      <c r="B127" s="160"/>
      <c r="D127" s="153" t="s">
        <v>174</v>
      </c>
      <c r="E127" s="161" t="s">
        <v>1</v>
      </c>
      <c r="F127" s="162" t="s">
        <v>223</v>
      </c>
      <c r="H127" s="163">
        <v>102.42</v>
      </c>
      <c r="I127" s="164"/>
      <c r="L127" s="160"/>
      <c r="M127" s="165"/>
      <c r="N127" s="166"/>
      <c r="O127" s="166"/>
      <c r="P127" s="166"/>
      <c r="Q127" s="166"/>
      <c r="R127" s="166"/>
      <c r="S127" s="166"/>
      <c r="T127" s="167"/>
      <c r="AT127" s="161" t="s">
        <v>174</v>
      </c>
      <c r="AU127" s="161" t="s">
        <v>87</v>
      </c>
      <c r="AV127" s="12" t="s">
        <v>87</v>
      </c>
      <c r="AW127" s="12" t="s">
        <v>36</v>
      </c>
      <c r="AX127" s="12" t="s">
        <v>77</v>
      </c>
      <c r="AY127" s="161" t="s">
        <v>165</v>
      </c>
    </row>
    <row r="128" spans="2:65" s="12" customFormat="1" ht="11.25">
      <c r="B128" s="160"/>
      <c r="D128" s="153" t="s">
        <v>174</v>
      </c>
      <c r="E128" s="161" t="s">
        <v>1</v>
      </c>
      <c r="F128" s="162" t="s">
        <v>224</v>
      </c>
      <c r="H128" s="163">
        <v>14.215999999999999</v>
      </c>
      <c r="I128" s="164"/>
      <c r="L128" s="160"/>
      <c r="M128" s="165"/>
      <c r="N128" s="166"/>
      <c r="O128" s="166"/>
      <c r="P128" s="166"/>
      <c r="Q128" s="166"/>
      <c r="R128" s="166"/>
      <c r="S128" s="166"/>
      <c r="T128" s="167"/>
      <c r="AT128" s="161" t="s">
        <v>174</v>
      </c>
      <c r="AU128" s="161" t="s">
        <v>87</v>
      </c>
      <c r="AV128" s="12" t="s">
        <v>87</v>
      </c>
      <c r="AW128" s="12" t="s">
        <v>36</v>
      </c>
      <c r="AX128" s="12" t="s">
        <v>77</v>
      </c>
      <c r="AY128" s="161" t="s">
        <v>165</v>
      </c>
    </row>
    <row r="129" spans="2:65" s="12" customFormat="1" ht="11.25">
      <c r="B129" s="160"/>
      <c r="D129" s="153" t="s">
        <v>174</v>
      </c>
      <c r="E129" s="161" t="s">
        <v>1</v>
      </c>
      <c r="F129" s="162" t="s">
        <v>225</v>
      </c>
      <c r="H129" s="163">
        <v>1.86</v>
      </c>
      <c r="I129" s="164"/>
      <c r="L129" s="160"/>
      <c r="M129" s="165"/>
      <c r="N129" s="166"/>
      <c r="O129" s="166"/>
      <c r="P129" s="166"/>
      <c r="Q129" s="166"/>
      <c r="R129" s="166"/>
      <c r="S129" s="166"/>
      <c r="T129" s="167"/>
      <c r="AT129" s="161" t="s">
        <v>174</v>
      </c>
      <c r="AU129" s="161" t="s">
        <v>87</v>
      </c>
      <c r="AV129" s="12" t="s">
        <v>87</v>
      </c>
      <c r="AW129" s="12" t="s">
        <v>36</v>
      </c>
      <c r="AX129" s="12" t="s">
        <v>77</v>
      </c>
      <c r="AY129" s="161" t="s">
        <v>165</v>
      </c>
    </row>
    <row r="130" spans="2:65" s="12" customFormat="1" ht="11.25">
      <c r="B130" s="160"/>
      <c r="D130" s="153" t="s">
        <v>174</v>
      </c>
      <c r="E130" s="161" t="s">
        <v>1</v>
      </c>
      <c r="F130" s="162" t="s">
        <v>226</v>
      </c>
      <c r="H130" s="163">
        <v>44.835000000000001</v>
      </c>
      <c r="I130" s="164"/>
      <c r="L130" s="160"/>
      <c r="M130" s="165"/>
      <c r="N130" s="166"/>
      <c r="O130" s="166"/>
      <c r="P130" s="166"/>
      <c r="Q130" s="166"/>
      <c r="R130" s="166"/>
      <c r="S130" s="166"/>
      <c r="T130" s="167"/>
      <c r="AT130" s="161" t="s">
        <v>174</v>
      </c>
      <c r="AU130" s="161" t="s">
        <v>87</v>
      </c>
      <c r="AV130" s="12" t="s">
        <v>87</v>
      </c>
      <c r="AW130" s="12" t="s">
        <v>36</v>
      </c>
      <c r="AX130" s="12" t="s">
        <v>77</v>
      </c>
      <c r="AY130" s="161" t="s">
        <v>165</v>
      </c>
    </row>
    <row r="131" spans="2:65" s="13" customFormat="1" ht="11.25">
      <c r="B131" s="168"/>
      <c r="D131" s="153" t="s">
        <v>174</v>
      </c>
      <c r="E131" s="169" t="s">
        <v>1</v>
      </c>
      <c r="F131" s="170" t="s">
        <v>177</v>
      </c>
      <c r="H131" s="171">
        <v>163.33099999999999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174</v>
      </c>
      <c r="AU131" s="169" t="s">
        <v>87</v>
      </c>
      <c r="AV131" s="13" t="s">
        <v>172</v>
      </c>
      <c r="AW131" s="13" t="s">
        <v>36</v>
      </c>
      <c r="AX131" s="13" t="s">
        <v>85</v>
      </c>
      <c r="AY131" s="169" t="s">
        <v>165</v>
      </c>
    </row>
    <row r="132" spans="2:65" s="1" customFormat="1" ht="16.5" customHeight="1">
      <c r="B132" s="139"/>
      <c r="C132" s="140" t="s">
        <v>227</v>
      </c>
      <c r="D132" s="140" t="s">
        <v>167</v>
      </c>
      <c r="E132" s="141" t="s">
        <v>228</v>
      </c>
      <c r="F132" s="142" t="s">
        <v>229</v>
      </c>
      <c r="G132" s="143" t="s">
        <v>170</v>
      </c>
      <c r="H132" s="144">
        <v>118.496</v>
      </c>
      <c r="I132" s="145"/>
      <c r="J132" s="146">
        <f>ROUND(I132*H132,2)</f>
        <v>0</v>
      </c>
      <c r="K132" s="142" t="s">
        <v>171</v>
      </c>
      <c r="L132" s="30"/>
      <c r="M132" s="147" t="s">
        <v>1</v>
      </c>
      <c r="N132" s="148" t="s">
        <v>48</v>
      </c>
      <c r="O132" s="49"/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AR132" s="16" t="s">
        <v>172</v>
      </c>
      <c r="AT132" s="16" t="s">
        <v>167</v>
      </c>
      <c r="AU132" s="16" t="s">
        <v>87</v>
      </c>
      <c r="AY132" s="16" t="s">
        <v>165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6" t="s">
        <v>85</v>
      </c>
      <c r="BK132" s="151">
        <f>ROUND(I132*H132,2)</f>
        <v>0</v>
      </c>
      <c r="BL132" s="16" t="s">
        <v>172</v>
      </c>
      <c r="BM132" s="16" t="s">
        <v>230</v>
      </c>
    </row>
    <row r="133" spans="2:65" s="11" customFormat="1" ht="11.25">
      <c r="B133" s="152"/>
      <c r="D133" s="153" t="s">
        <v>174</v>
      </c>
      <c r="E133" s="154" t="s">
        <v>1</v>
      </c>
      <c r="F133" s="155" t="s">
        <v>222</v>
      </c>
      <c r="H133" s="154" t="s">
        <v>1</v>
      </c>
      <c r="I133" s="156"/>
      <c r="L133" s="152"/>
      <c r="M133" s="157"/>
      <c r="N133" s="158"/>
      <c r="O133" s="158"/>
      <c r="P133" s="158"/>
      <c r="Q133" s="158"/>
      <c r="R133" s="158"/>
      <c r="S133" s="158"/>
      <c r="T133" s="159"/>
      <c r="AT133" s="154" t="s">
        <v>174</v>
      </c>
      <c r="AU133" s="154" t="s">
        <v>87</v>
      </c>
      <c r="AV133" s="11" t="s">
        <v>85</v>
      </c>
      <c r="AW133" s="11" t="s">
        <v>36</v>
      </c>
      <c r="AX133" s="11" t="s">
        <v>77</v>
      </c>
      <c r="AY133" s="154" t="s">
        <v>165</v>
      </c>
    </row>
    <row r="134" spans="2:65" s="12" customFormat="1" ht="11.25">
      <c r="B134" s="160"/>
      <c r="D134" s="153" t="s">
        <v>174</v>
      </c>
      <c r="E134" s="161" t="s">
        <v>1</v>
      </c>
      <c r="F134" s="162" t="s">
        <v>223</v>
      </c>
      <c r="H134" s="163">
        <v>102.42</v>
      </c>
      <c r="I134" s="164"/>
      <c r="L134" s="160"/>
      <c r="M134" s="165"/>
      <c r="N134" s="166"/>
      <c r="O134" s="166"/>
      <c r="P134" s="166"/>
      <c r="Q134" s="166"/>
      <c r="R134" s="166"/>
      <c r="S134" s="166"/>
      <c r="T134" s="167"/>
      <c r="AT134" s="161" t="s">
        <v>174</v>
      </c>
      <c r="AU134" s="161" t="s">
        <v>87</v>
      </c>
      <c r="AV134" s="12" t="s">
        <v>87</v>
      </c>
      <c r="AW134" s="12" t="s">
        <v>36</v>
      </c>
      <c r="AX134" s="12" t="s">
        <v>77</v>
      </c>
      <c r="AY134" s="161" t="s">
        <v>165</v>
      </c>
    </row>
    <row r="135" spans="2:65" s="12" customFormat="1" ht="11.25">
      <c r="B135" s="160"/>
      <c r="D135" s="153" t="s">
        <v>174</v>
      </c>
      <c r="E135" s="161" t="s">
        <v>1</v>
      </c>
      <c r="F135" s="162" t="s">
        <v>224</v>
      </c>
      <c r="H135" s="163">
        <v>14.215999999999999</v>
      </c>
      <c r="I135" s="164"/>
      <c r="L135" s="160"/>
      <c r="M135" s="165"/>
      <c r="N135" s="166"/>
      <c r="O135" s="166"/>
      <c r="P135" s="166"/>
      <c r="Q135" s="166"/>
      <c r="R135" s="166"/>
      <c r="S135" s="166"/>
      <c r="T135" s="167"/>
      <c r="AT135" s="161" t="s">
        <v>174</v>
      </c>
      <c r="AU135" s="161" t="s">
        <v>87</v>
      </c>
      <c r="AV135" s="12" t="s">
        <v>87</v>
      </c>
      <c r="AW135" s="12" t="s">
        <v>36</v>
      </c>
      <c r="AX135" s="12" t="s">
        <v>77</v>
      </c>
      <c r="AY135" s="161" t="s">
        <v>165</v>
      </c>
    </row>
    <row r="136" spans="2:65" s="12" customFormat="1" ht="11.25">
      <c r="B136" s="160"/>
      <c r="D136" s="153" t="s">
        <v>174</v>
      </c>
      <c r="E136" s="161" t="s">
        <v>1</v>
      </c>
      <c r="F136" s="162" t="s">
        <v>225</v>
      </c>
      <c r="H136" s="163">
        <v>1.86</v>
      </c>
      <c r="I136" s="164"/>
      <c r="L136" s="160"/>
      <c r="M136" s="165"/>
      <c r="N136" s="166"/>
      <c r="O136" s="166"/>
      <c r="P136" s="166"/>
      <c r="Q136" s="166"/>
      <c r="R136" s="166"/>
      <c r="S136" s="166"/>
      <c r="T136" s="167"/>
      <c r="AT136" s="161" t="s">
        <v>174</v>
      </c>
      <c r="AU136" s="161" t="s">
        <v>87</v>
      </c>
      <c r="AV136" s="12" t="s">
        <v>87</v>
      </c>
      <c r="AW136" s="12" t="s">
        <v>36</v>
      </c>
      <c r="AX136" s="12" t="s">
        <v>77</v>
      </c>
      <c r="AY136" s="161" t="s">
        <v>165</v>
      </c>
    </row>
    <row r="137" spans="2:65" s="13" customFormat="1" ht="11.25">
      <c r="B137" s="168"/>
      <c r="D137" s="153" t="s">
        <v>174</v>
      </c>
      <c r="E137" s="169" t="s">
        <v>1</v>
      </c>
      <c r="F137" s="170" t="s">
        <v>177</v>
      </c>
      <c r="H137" s="171">
        <v>118.496</v>
      </c>
      <c r="I137" s="172"/>
      <c r="L137" s="168"/>
      <c r="M137" s="173"/>
      <c r="N137" s="174"/>
      <c r="O137" s="174"/>
      <c r="P137" s="174"/>
      <c r="Q137" s="174"/>
      <c r="R137" s="174"/>
      <c r="S137" s="174"/>
      <c r="T137" s="175"/>
      <c r="AT137" s="169" t="s">
        <v>174</v>
      </c>
      <c r="AU137" s="169" t="s">
        <v>87</v>
      </c>
      <c r="AV137" s="13" t="s">
        <v>172</v>
      </c>
      <c r="AW137" s="13" t="s">
        <v>36</v>
      </c>
      <c r="AX137" s="13" t="s">
        <v>85</v>
      </c>
      <c r="AY137" s="169" t="s">
        <v>165</v>
      </c>
    </row>
    <row r="138" spans="2:65" s="1" customFormat="1" ht="16.5" customHeight="1">
      <c r="B138" s="139"/>
      <c r="C138" s="140" t="s">
        <v>231</v>
      </c>
      <c r="D138" s="140" t="s">
        <v>167</v>
      </c>
      <c r="E138" s="141" t="s">
        <v>232</v>
      </c>
      <c r="F138" s="142" t="s">
        <v>233</v>
      </c>
      <c r="G138" s="143" t="s">
        <v>170</v>
      </c>
      <c r="H138" s="144">
        <v>118.496</v>
      </c>
      <c r="I138" s="145"/>
      <c r="J138" s="146">
        <f>ROUND(I138*H138,2)</f>
        <v>0</v>
      </c>
      <c r="K138" s="142" t="s">
        <v>171</v>
      </c>
      <c r="L138" s="30"/>
      <c r="M138" s="147" t="s">
        <v>1</v>
      </c>
      <c r="N138" s="148" t="s">
        <v>48</v>
      </c>
      <c r="O138" s="49"/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AR138" s="16" t="s">
        <v>172</v>
      </c>
      <c r="AT138" s="16" t="s">
        <v>167</v>
      </c>
      <c r="AU138" s="16" t="s">
        <v>87</v>
      </c>
      <c r="AY138" s="16" t="s">
        <v>165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6" t="s">
        <v>85</v>
      </c>
      <c r="BK138" s="151">
        <f>ROUND(I138*H138,2)</f>
        <v>0</v>
      </c>
      <c r="BL138" s="16" t="s">
        <v>172</v>
      </c>
      <c r="BM138" s="16" t="s">
        <v>234</v>
      </c>
    </row>
    <row r="139" spans="2:65" s="11" customFormat="1" ht="11.25">
      <c r="B139" s="152"/>
      <c r="D139" s="153" t="s">
        <v>174</v>
      </c>
      <c r="E139" s="154" t="s">
        <v>1</v>
      </c>
      <c r="F139" s="155" t="s">
        <v>222</v>
      </c>
      <c r="H139" s="154" t="s">
        <v>1</v>
      </c>
      <c r="I139" s="156"/>
      <c r="L139" s="152"/>
      <c r="M139" s="157"/>
      <c r="N139" s="158"/>
      <c r="O139" s="158"/>
      <c r="P139" s="158"/>
      <c r="Q139" s="158"/>
      <c r="R139" s="158"/>
      <c r="S139" s="158"/>
      <c r="T139" s="159"/>
      <c r="AT139" s="154" t="s">
        <v>174</v>
      </c>
      <c r="AU139" s="154" t="s">
        <v>87</v>
      </c>
      <c r="AV139" s="11" t="s">
        <v>85</v>
      </c>
      <c r="AW139" s="11" t="s">
        <v>36</v>
      </c>
      <c r="AX139" s="11" t="s">
        <v>77</v>
      </c>
      <c r="AY139" s="154" t="s">
        <v>165</v>
      </c>
    </row>
    <row r="140" spans="2:65" s="12" customFormat="1" ht="11.25">
      <c r="B140" s="160"/>
      <c r="D140" s="153" t="s">
        <v>174</v>
      </c>
      <c r="E140" s="161" t="s">
        <v>1</v>
      </c>
      <c r="F140" s="162" t="s">
        <v>223</v>
      </c>
      <c r="H140" s="163">
        <v>102.42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1" t="s">
        <v>174</v>
      </c>
      <c r="AU140" s="161" t="s">
        <v>87</v>
      </c>
      <c r="AV140" s="12" t="s">
        <v>87</v>
      </c>
      <c r="AW140" s="12" t="s">
        <v>36</v>
      </c>
      <c r="AX140" s="12" t="s">
        <v>77</v>
      </c>
      <c r="AY140" s="161" t="s">
        <v>165</v>
      </c>
    </row>
    <row r="141" spans="2:65" s="12" customFormat="1" ht="11.25">
      <c r="B141" s="160"/>
      <c r="D141" s="153" t="s">
        <v>174</v>
      </c>
      <c r="E141" s="161" t="s">
        <v>1</v>
      </c>
      <c r="F141" s="162" t="s">
        <v>224</v>
      </c>
      <c r="H141" s="163">
        <v>14.215999999999999</v>
      </c>
      <c r="I141" s="164"/>
      <c r="L141" s="160"/>
      <c r="M141" s="165"/>
      <c r="N141" s="166"/>
      <c r="O141" s="166"/>
      <c r="P141" s="166"/>
      <c r="Q141" s="166"/>
      <c r="R141" s="166"/>
      <c r="S141" s="166"/>
      <c r="T141" s="167"/>
      <c r="AT141" s="161" t="s">
        <v>174</v>
      </c>
      <c r="AU141" s="161" t="s">
        <v>87</v>
      </c>
      <c r="AV141" s="12" t="s">
        <v>87</v>
      </c>
      <c r="AW141" s="12" t="s">
        <v>36</v>
      </c>
      <c r="AX141" s="12" t="s">
        <v>77</v>
      </c>
      <c r="AY141" s="161" t="s">
        <v>165</v>
      </c>
    </row>
    <row r="142" spans="2:65" s="12" customFormat="1" ht="11.25">
      <c r="B142" s="160"/>
      <c r="D142" s="153" t="s">
        <v>174</v>
      </c>
      <c r="E142" s="161" t="s">
        <v>1</v>
      </c>
      <c r="F142" s="162" t="s">
        <v>225</v>
      </c>
      <c r="H142" s="163">
        <v>1.86</v>
      </c>
      <c r="I142" s="164"/>
      <c r="L142" s="160"/>
      <c r="M142" s="165"/>
      <c r="N142" s="166"/>
      <c r="O142" s="166"/>
      <c r="P142" s="166"/>
      <c r="Q142" s="166"/>
      <c r="R142" s="166"/>
      <c r="S142" s="166"/>
      <c r="T142" s="167"/>
      <c r="AT142" s="161" t="s">
        <v>174</v>
      </c>
      <c r="AU142" s="161" t="s">
        <v>87</v>
      </c>
      <c r="AV142" s="12" t="s">
        <v>87</v>
      </c>
      <c r="AW142" s="12" t="s">
        <v>36</v>
      </c>
      <c r="AX142" s="12" t="s">
        <v>77</v>
      </c>
      <c r="AY142" s="161" t="s">
        <v>165</v>
      </c>
    </row>
    <row r="143" spans="2:65" s="13" customFormat="1" ht="11.25">
      <c r="B143" s="168"/>
      <c r="D143" s="153" t="s">
        <v>174</v>
      </c>
      <c r="E143" s="169" t="s">
        <v>1</v>
      </c>
      <c r="F143" s="170" t="s">
        <v>177</v>
      </c>
      <c r="H143" s="171">
        <v>118.496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174</v>
      </c>
      <c r="AU143" s="169" t="s">
        <v>87</v>
      </c>
      <c r="AV143" s="13" t="s">
        <v>172</v>
      </c>
      <c r="AW143" s="13" t="s">
        <v>36</v>
      </c>
      <c r="AX143" s="13" t="s">
        <v>85</v>
      </c>
      <c r="AY143" s="169" t="s">
        <v>165</v>
      </c>
    </row>
    <row r="144" spans="2:65" s="1" customFormat="1" ht="16.5" customHeight="1">
      <c r="B144" s="139"/>
      <c r="C144" s="140" t="s">
        <v>235</v>
      </c>
      <c r="D144" s="140" t="s">
        <v>167</v>
      </c>
      <c r="E144" s="141" t="s">
        <v>236</v>
      </c>
      <c r="F144" s="142" t="s">
        <v>237</v>
      </c>
      <c r="G144" s="143" t="s">
        <v>170</v>
      </c>
      <c r="H144" s="144">
        <v>44.835000000000001</v>
      </c>
      <c r="I144" s="145"/>
      <c r="J144" s="146">
        <f>ROUND(I144*H144,2)</f>
        <v>0</v>
      </c>
      <c r="K144" s="142" t="s">
        <v>171</v>
      </c>
      <c r="L144" s="30"/>
      <c r="M144" s="147" t="s">
        <v>1</v>
      </c>
      <c r="N144" s="148" t="s">
        <v>48</v>
      </c>
      <c r="O144" s="49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AR144" s="16" t="s">
        <v>172</v>
      </c>
      <c r="AT144" s="16" t="s">
        <v>167</v>
      </c>
      <c r="AU144" s="16" t="s">
        <v>87</v>
      </c>
      <c r="AY144" s="16" t="s">
        <v>165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6" t="s">
        <v>85</v>
      </c>
      <c r="BK144" s="151">
        <f>ROUND(I144*H144,2)</f>
        <v>0</v>
      </c>
      <c r="BL144" s="16" t="s">
        <v>172</v>
      </c>
      <c r="BM144" s="16" t="s">
        <v>238</v>
      </c>
    </row>
    <row r="145" spans="2:65" s="11" customFormat="1" ht="11.25">
      <c r="B145" s="152"/>
      <c r="D145" s="153" t="s">
        <v>174</v>
      </c>
      <c r="E145" s="154" t="s">
        <v>1</v>
      </c>
      <c r="F145" s="155" t="s">
        <v>239</v>
      </c>
      <c r="H145" s="154" t="s">
        <v>1</v>
      </c>
      <c r="I145" s="156"/>
      <c r="L145" s="152"/>
      <c r="M145" s="157"/>
      <c r="N145" s="158"/>
      <c r="O145" s="158"/>
      <c r="P145" s="158"/>
      <c r="Q145" s="158"/>
      <c r="R145" s="158"/>
      <c r="S145" s="158"/>
      <c r="T145" s="159"/>
      <c r="AT145" s="154" t="s">
        <v>174</v>
      </c>
      <c r="AU145" s="154" t="s">
        <v>87</v>
      </c>
      <c r="AV145" s="11" t="s">
        <v>85</v>
      </c>
      <c r="AW145" s="11" t="s">
        <v>36</v>
      </c>
      <c r="AX145" s="11" t="s">
        <v>77</v>
      </c>
      <c r="AY145" s="154" t="s">
        <v>165</v>
      </c>
    </row>
    <row r="146" spans="2:65" s="11" customFormat="1" ht="11.25">
      <c r="B146" s="152"/>
      <c r="D146" s="153" t="s">
        <v>174</v>
      </c>
      <c r="E146" s="154" t="s">
        <v>1</v>
      </c>
      <c r="F146" s="155" t="s">
        <v>240</v>
      </c>
      <c r="H146" s="154" t="s">
        <v>1</v>
      </c>
      <c r="I146" s="156"/>
      <c r="L146" s="152"/>
      <c r="M146" s="157"/>
      <c r="N146" s="158"/>
      <c r="O146" s="158"/>
      <c r="P146" s="158"/>
      <c r="Q146" s="158"/>
      <c r="R146" s="158"/>
      <c r="S146" s="158"/>
      <c r="T146" s="159"/>
      <c r="AT146" s="154" t="s">
        <v>174</v>
      </c>
      <c r="AU146" s="154" t="s">
        <v>87</v>
      </c>
      <c r="AV146" s="11" t="s">
        <v>85</v>
      </c>
      <c r="AW146" s="11" t="s">
        <v>36</v>
      </c>
      <c r="AX146" s="11" t="s">
        <v>77</v>
      </c>
      <c r="AY146" s="154" t="s">
        <v>165</v>
      </c>
    </row>
    <row r="147" spans="2:65" s="12" customFormat="1" ht="11.25">
      <c r="B147" s="160"/>
      <c r="D147" s="153" t="s">
        <v>174</v>
      </c>
      <c r="E147" s="161" t="s">
        <v>1</v>
      </c>
      <c r="F147" s="162" t="s">
        <v>241</v>
      </c>
      <c r="H147" s="163">
        <v>10.914999999999999</v>
      </c>
      <c r="I147" s="164"/>
      <c r="L147" s="160"/>
      <c r="M147" s="165"/>
      <c r="N147" s="166"/>
      <c r="O147" s="166"/>
      <c r="P147" s="166"/>
      <c r="Q147" s="166"/>
      <c r="R147" s="166"/>
      <c r="S147" s="166"/>
      <c r="T147" s="167"/>
      <c r="AT147" s="161" t="s">
        <v>174</v>
      </c>
      <c r="AU147" s="161" t="s">
        <v>87</v>
      </c>
      <c r="AV147" s="12" t="s">
        <v>87</v>
      </c>
      <c r="AW147" s="12" t="s">
        <v>36</v>
      </c>
      <c r="AX147" s="12" t="s">
        <v>77</v>
      </c>
      <c r="AY147" s="161" t="s">
        <v>165</v>
      </c>
    </row>
    <row r="148" spans="2:65" s="11" customFormat="1" ht="11.25">
      <c r="B148" s="152"/>
      <c r="D148" s="153" t="s">
        <v>174</v>
      </c>
      <c r="E148" s="154" t="s">
        <v>1</v>
      </c>
      <c r="F148" s="155" t="s">
        <v>242</v>
      </c>
      <c r="H148" s="154" t="s">
        <v>1</v>
      </c>
      <c r="I148" s="156"/>
      <c r="L148" s="152"/>
      <c r="M148" s="157"/>
      <c r="N148" s="158"/>
      <c r="O148" s="158"/>
      <c r="P148" s="158"/>
      <c r="Q148" s="158"/>
      <c r="R148" s="158"/>
      <c r="S148" s="158"/>
      <c r="T148" s="159"/>
      <c r="AT148" s="154" t="s">
        <v>174</v>
      </c>
      <c r="AU148" s="154" t="s">
        <v>87</v>
      </c>
      <c r="AV148" s="11" t="s">
        <v>85</v>
      </c>
      <c r="AW148" s="11" t="s">
        <v>36</v>
      </c>
      <c r="AX148" s="11" t="s">
        <v>77</v>
      </c>
      <c r="AY148" s="154" t="s">
        <v>165</v>
      </c>
    </row>
    <row r="149" spans="2:65" s="12" customFormat="1" ht="11.25">
      <c r="B149" s="160"/>
      <c r="D149" s="153" t="s">
        <v>174</v>
      </c>
      <c r="E149" s="161" t="s">
        <v>1</v>
      </c>
      <c r="F149" s="162" t="s">
        <v>243</v>
      </c>
      <c r="H149" s="163">
        <v>33.92</v>
      </c>
      <c r="I149" s="164"/>
      <c r="L149" s="160"/>
      <c r="M149" s="165"/>
      <c r="N149" s="166"/>
      <c r="O149" s="166"/>
      <c r="P149" s="166"/>
      <c r="Q149" s="166"/>
      <c r="R149" s="166"/>
      <c r="S149" s="166"/>
      <c r="T149" s="167"/>
      <c r="AT149" s="161" t="s">
        <v>174</v>
      </c>
      <c r="AU149" s="161" t="s">
        <v>87</v>
      </c>
      <c r="AV149" s="12" t="s">
        <v>87</v>
      </c>
      <c r="AW149" s="12" t="s">
        <v>36</v>
      </c>
      <c r="AX149" s="12" t="s">
        <v>77</v>
      </c>
      <c r="AY149" s="161" t="s">
        <v>165</v>
      </c>
    </row>
    <row r="150" spans="2:65" s="13" customFormat="1" ht="11.25">
      <c r="B150" s="168"/>
      <c r="D150" s="153" t="s">
        <v>174</v>
      </c>
      <c r="E150" s="169" t="s">
        <v>105</v>
      </c>
      <c r="F150" s="170" t="s">
        <v>177</v>
      </c>
      <c r="H150" s="171">
        <v>44.835000000000001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T150" s="169" t="s">
        <v>174</v>
      </c>
      <c r="AU150" s="169" t="s">
        <v>87</v>
      </c>
      <c r="AV150" s="13" t="s">
        <v>172</v>
      </c>
      <c r="AW150" s="13" t="s">
        <v>36</v>
      </c>
      <c r="AX150" s="13" t="s">
        <v>85</v>
      </c>
      <c r="AY150" s="169" t="s">
        <v>165</v>
      </c>
    </row>
    <row r="151" spans="2:65" s="1" customFormat="1" ht="16.5" customHeight="1">
      <c r="B151" s="139"/>
      <c r="C151" s="140" t="s">
        <v>8</v>
      </c>
      <c r="D151" s="140" t="s">
        <v>167</v>
      </c>
      <c r="E151" s="141" t="s">
        <v>244</v>
      </c>
      <c r="F151" s="142" t="s">
        <v>245</v>
      </c>
      <c r="G151" s="143" t="s">
        <v>170</v>
      </c>
      <c r="H151" s="144">
        <v>73.661000000000001</v>
      </c>
      <c r="I151" s="145"/>
      <c r="J151" s="146">
        <f>ROUND(I151*H151,2)</f>
        <v>0</v>
      </c>
      <c r="K151" s="142" t="s">
        <v>171</v>
      </c>
      <c r="L151" s="30"/>
      <c r="M151" s="147" t="s">
        <v>1</v>
      </c>
      <c r="N151" s="148" t="s">
        <v>48</v>
      </c>
      <c r="O151" s="49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AR151" s="16" t="s">
        <v>172</v>
      </c>
      <c r="AT151" s="16" t="s">
        <v>167</v>
      </c>
      <c r="AU151" s="16" t="s">
        <v>87</v>
      </c>
      <c r="AY151" s="16" t="s">
        <v>165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6" t="s">
        <v>85</v>
      </c>
      <c r="BK151" s="151">
        <f>ROUND(I151*H151,2)</f>
        <v>0</v>
      </c>
      <c r="BL151" s="16" t="s">
        <v>172</v>
      </c>
      <c r="BM151" s="16" t="s">
        <v>246</v>
      </c>
    </row>
    <row r="152" spans="2:65" s="11" customFormat="1" ht="11.25">
      <c r="B152" s="152"/>
      <c r="D152" s="153" t="s">
        <v>174</v>
      </c>
      <c r="E152" s="154" t="s">
        <v>1</v>
      </c>
      <c r="F152" s="155" t="s">
        <v>222</v>
      </c>
      <c r="H152" s="154" t="s">
        <v>1</v>
      </c>
      <c r="I152" s="156"/>
      <c r="L152" s="152"/>
      <c r="M152" s="157"/>
      <c r="N152" s="158"/>
      <c r="O152" s="158"/>
      <c r="P152" s="158"/>
      <c r="Q152" s="158"/>
      <c r="R152" s="158"/>
      <c r="S152" s="158"/>
      <c r="T152" s="159"/>
      <c r="AT152" s="154" t="s">
        <v>174</v>
      </c>
      <c r="AU152" s="154" t="s">
        <v>87</v>
      </c>
      <c r="AV152" s="11" t="s">
        <v>85</v>
      </c>
      <c r="AW152" s="11" t="s">
        <v>36</v>
      </c>
      <c r="AX152" s="11" t="s">
        <v>77</v>
      </c>
      <c r="AY152" s="154" t="s">
        <v>165</v>
      </c>
    </row>
    <row r="153" spans="2:65" s="12" customFormat="1" ht="11.25">
      <c r="B153" s="160"/>
      <c r="D153" s="153" t="s">
        <v>174</v>
      </c>
      <c r="E153" s="161" t="s">
        <v>1</v>
      </c>
      <c r="F153" s="162" t="s">
        <v>223</v>
      </c>
      <c r="H153" s="163">
        <v>102.42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1" t="s">
        <v>174</v>
      </c>
      <c r="AU153" s="161" t="s">
        <v>87</v>
      </c>
      <c r="AV153" s="12" t="s">
        <v>87</v>
      </c>
      <c r="AW153" s="12" t="s">
        <v>36</v>
      </c>
      <c r="AX153" s="12" t="s">
        <v>77</v>
      </c>
      <c r="AY153" s="161" t="s">
        <v>165</v>
      </c>
    </row>
    <row r="154" spans="2:65" s="12" customFormat="1" ht="11.25">
      <c r="B154" s="160"/>
      <c r="D154" s="153" t="s">
        <v>174</v>
      </c>
      <c r="E154" s="161" t="s">
        <v>1</v>
      </c>
      <c r="F154" s="162" t="s">
        <v>224</v>
      </c>
      <c r="H154" s="163">
        <v>14.215999999999999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1" t="s">
        <v>174</v>
      </c>
      <c r="AU154" s="161" t="s">
        <v>87</v>
      </c>
      <c r="AV154" s="12" t="s">
        <v>87</v>
      </c>
      <c r="AW154" s="12" t="s">
        <v>36</v>
      </c>
      <c r="AX154" s="12" t="s">
        <v>77</v>
      </c>
      <c r="AY154" s="161" t="s">
        <v>165</v>
      </c>
    </row>
    <row r="155" spans="2:65" s="12" customFormat="1" ht="11.25">
      <c r="B155" s="160"/>
      <c r="D155" s="153" t="s">
        <v>174</v>
      </c>
      <c r="E155" s="161" t="s">
        <v>1</v>
      </c>
      <c r="F155" s="162" t="s">
        <v>225</v>
      </c>
      <c r="H155" s="163">
        <v>1.86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174</v>
      </c>
      <c r="AU155" s="161" t="s">
        <v>87</v>
      </c>
      <c r="AV155" s="12" t="s">
        <v>87</v>
      </c>
      <c r="AW155" s="12" t="s">
        <v>36</v>
      </c>
      <c r="AX155" s="12" t="s">
        <v>77</v>
      </c>
      <c r="AY155" s="161" t="s">
        <v>165</v>
      </c>
    </row>
    <row r="156" spans="2:65" s="12" customFormat="1" ht="11.25">
      <c r="B156" s="160"/>
      <c r="D156" s="153" t="s">
        <v>174</v>
      </c>
      <c r="E156" s="161" t="s">
        <v>1</v>
      </c>
      <c r="F156" s="162" t="s">
        <v>247</v>
      </c>
      <c r="H156" s="163">
        <v>-44.835000000000001</v>
      </c>
      <c r="I156" s="164"/>
      <c r="L156" s="160"/>
      <c r="M156" s="165"/>
      <c r="N156" s="166"/>
      <c r="O156" s="166"/>
      <c r="P156" s="166"/>
      <c r="Q156" s="166"/>
      <c r="R156" s="166"/>
      <c r="S156" s="166"/>
      <c r="T156" s="167"/>
      <c r="AT156" s="161" t="s">
        <v>174</v>
      </c>
      <c r="AU156" s="161" t="s">
        <v>87</v>
      </c>
      <c r="AV156" s="12" t="s">
        <v>87</v>
      </c>
      <c r="AW156" s="12" t="s">
        <v>36</v>
      </c>
      <c r="AX156" s="12" t="s">
        <v>77</v>
      </c>
      <c r="AY156" s="161" t="s">
        <v>165</v>
      </c>
    </row>
    <row r="157" spans="2:65" s="13" customFormat="1" ht="11.25">
      <c r="B157" s="168"/>
      <c r="D157" s="153" t="s">
        <v>174</v>
      </c>
      <c r="E157" s="169" t="s">
        <v>1</v>
      </c>
      <c r="F157" s="170" t="s">
        <v>177</v>
      </c>
      <c r="H157" s="171">
        <v>73.661000000000001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174</v>
      </c>
      <c r="AU157" s="169" t="s">
        <v>87</v>
      </c>
      <c r="AV157" s="13" t="s">
        <v>172</v>
      </c>
      <c r="AW157" s="13" t="s">
        <v>36</v>
      </c>
      <c r="AX157" s="13" t="s">
        <v>85</v>
      </c>
      <c r="AY157" s="169" t="s">
        <v>165</v>
      </c>
    </row>
    <row r="158" spans="2:65" s="1" customFormat="1" ht="16.5" customHeight="1">
      <c r="B158" s="139"/>
      <c r="C158" s="140" t="s">
        <v>248</v>
      </c>
      <c r="D158" s="140" t="s">
        <v>167</v>
      </c>
      <c r="E158" s="141" t="s">
        <v>249</v>
      </c>
      <c r="F158" s="142" t="s">
        <v>250</v>
      </c>
      <c r="G158" s="143" t="s">
        <v>251</v>
      </c>
      <c r="H158" s="144">
        <v>147.322</v>
      </c>
      <c r="I158" s="145"/>
      <c r="J158" s="146">
        <f>ROUND(I158*H158,2)</f>
        <v>0</v>
      </c>
      <c r="K158" s="142" t="s">
        <v>171</v>
      </c>
      <c r="L158" s="30"/>
      <c r="M158" s="147" t="s">
        <v>1</v>
      </c>
      <c r="N158" s="148" t="s">
        <v>48</v>
      </c>
      <c r="O158" s="49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AR158" s="16" t="s">
        <v>172</v>
      </c>
      <c r="AT158" s="16" t="s">
        <v>167</v>
      </c>
      <c r="AU158" s="16" t="s">
        <v>87</v>
      </c>
      <c r="AY158" s="16" t="s">
        <v>165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6" t="s">
        <v>85</v>
      </c>
      <c r="BK158" s="151">
        <f>ROUND(I158*H158,2)</f>
        <v>0</v>
      </c>
      <c r="BL158" s="16" t="s">
        <v>172</v>
      </c>
      <c r="BM158" s="16" t="s">
        <v>252</v>
      </c>
    </row>
    <row r="159" spans="2:65" s="12" customFormat="1" ht="11.25">
      <c r="B159" s="160"/>
      <c r="D159" s="153" t="s">
        <v>174</v>
      </c>
      <c r="F159" s="162" t="s">
        <v>253</v>
      </c>
      <c r="H159" s="163">
        <v>147.322</v>
      </c>
      <c r="I159" s="164"/>
      <c r="L159" s="160"/>
      <c r="M159" s="165"/>
      <c r="N159" s="166"/>
      <c r="O159" s="166"/>
      <c r="P159" s="166"/>
      <c r="Q159" s="166"/>
      <c r="R159" s="166"/>
      <c r="S159" s="166"/>
      <c r="T159" s="167"/>
      <c r="AT159" s="161" t="s">
        <v>174</v>
      </c>
      <c r="AU159" s="161" t="s">
        <v>87</v>
      </c>
      <c r="AV159" s="12" t="s">
        <v>87</v>
      </c>
      <c r="AW159" s="12" t="s">
        <v>3</v>
      </c>
      <c r="AX159" s="12" t="s">
        <v>85</v>
      </c>
      <c r="AY159" s="161" t="s">
        <v>165</v>
      </c>
    </row>
    <row r="160" spans="2:65" s="10" customFormat="1" ht="22.9" customHeight="1">
      <c r="B160" s="126"/>
      <c r="D160" s="127" t="s">
        <v>76</v>
      </c>
      <c r="E160" s="137" t="s">
        <v>87</v>
      </c>
      <c r="F160" s="137" t="s">
        <v>254</v>
      </c>
      <c r="I160" s="129"/>
      <c r="J160" s="138">
        <f>BK160</f>
        <v>0</v>
      </c>
      <c r="L160" s="126"/>
      <c r="M160" s="131"/>
      <c r="N160" s="132"/>
      <c r="O160" s="132"/>
      <c r="P160" s="133">
        <f>SUM(P161:P206)</f>
        <v>0</v>
      </c>
      <c r="Q160" s="132"/>
      <c r="R160" s="133">
        <f>SUM(R161:R206)</f>
        <v>172.75880471000002</v>
      </c>
      <c r="S160" s="132"/>
      <c r="T160" s="134">
        <f>SUM(T161:T206)</f>
        <v>0</v>
      </c>
      <c r="AR160" s="127" t="s">
        <v>85</v>
      </c>
      <c r="AT160" s="135" t="s">
        <v>76</v>
      </c>
      <c r="AU160" s="135" t="s">
        <v>85</v>
      </c>
      <c r="AY160" s="127" t="s">
        <v>165</v>
      </c>
      <c r="BK160" s="136">
        <f>SUM(BK161:BK206)</f>
        <v>0</v>
      </c>
    </row>
    <row r="161" spans="2:65" s="1" customFormat="1" ht="16.5" customHeight="1">
      <c r="B161" s="139"/>
      <c r="C161" s="140" t="s">
        <v>255</v>
      </c>
      <c r="D161" s="140" t="s">
        <v>167</v>
      </c>
      <c r="E161" s="141" t="s">
        <v>256</v>
      </c>
      <c r="F161" s="142" t="s">
        <v>257</v>
      </c>
      <c r="G161" s="143" t="s">
        <v>258</v>
      </c>
      <c r="H161" s="144">
        <v>84.8</v>
      </c>
      <c r="I161" s="145"/>
      <c r="J161" s="146">
        <f>ROUND(I161*H161,2)</f>
        <v>0</v>
      </c>
      <c r="K161" s="142" t="s">
        <v>171</v>
      </c>
      <c r="L161" s="30"/>
      <c r="M161" s="147" t="s">
        <v>1</v>
      </c>
      <c r="N161" s="148" t="s">
        <v>48</v>
      </c>
      <c r="O161" s="49"/>
      <c r="P161" s="149">
        <f>O161*H161</f>
        <v>0</v>
      </c>
      <c r="Q161" s="149">
        <v>1E-4</v>
      </c>
      <c r="R161" s="149">
        <f>Q161*H161</f>
        <v>8.4799999999999997E-3</v>
      </c>
      <c r="S161" s="149">
        <v>0</v>
      </c>
      <c r="T161" s="150">
        <f>S161*H161</f>
        <v>0</v>
      </c>
      <c r="AR161" s="16" t="s">
        <v>172</v>
      </c>
      <c r="AT161" s="16" t="s">
        <v>167</v>
      </c>
      <c r="AU161" s="16" t="s">
        <v>87</v>
      </c>
      <c r="AY161" s="16" t="s">
        <v>165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6" t="s">
        <v>85</v>
      </c>
      <c r="BK161" s="151">
        <f>ROUND(I161*H161,2)</f>
        <v>0</v>
      </c>
      <c r="BL161" s="16" t="s">
        <v>172</v>
      </c>
      <c r="BM161" s="16" t="s">
        <v>259</v>
      </c>
    </row>
    <row r="162" spans="2:65" s="11" customFormat="1" ht="11.25">
      <c r="B162" s="152"/>
      <c r="D162" s="153" t="s">
        <v>174</v>
      </c>
      <c r="E162" s="154" t="s">
        <v>1</v>
      </c>
      <c r="F162" s="155" t="s">
        <v>260</v>
      </c>
      <c r="H162" s="154" t="s">
        <v>1</v>
      </c>
      <c r="I162" s="156"/>
      <c r="L162" s="152"/>
      <c r="M162" s="157"/>
      <c r="N162" s="158"/>
      <c r="O162" s="158"/>
      <c r="P162" s="158"/>
      <c r="Q162" s="158"/>
      <c r="R162" s="158"/>
      <c r="S162" s="158"/>
      <c r="T162" s="159"/>
      <c r="AT162" s="154" t="s">
        <v>174</v>
      </c>
      <c r="AU162" s="154" t="s">
        <v>87</v>
      </c>
      <c r="AV162" s="11" t="s">
        <v>85</v>
      </c>
      <c r="AW162" s="11" t="s">
        <v>36</v>
      </c>
      <c r="AX162" s="11" t="s">
        <v>77</v>
      </c>
      <c r="AY162" s="154" t="s">
        <v>165</v>
      </c>
    </row>
    <row r="163" spans="2:65" s="12" customFormat="1" ht="11.25">
      <c r="B163" s="160"/>
      <c r="D163" s="153" t="s">
        <v>174</v>
      </c>
      <c r="E163" s="161" t="s">
        <v>1</v>
      </c>
      <c r="F163" s="162" t="s">
        <v>261</v>
      </c>
      <c r="H163" s="163">
        <v>84.8</v>
      </c>
      <c r="I163" s="164"/>
      <c r="L163" s="160"/>
      <c r="M163" s="165"/>
      <c r="N163" s="166"/>
      <c r="O163" s="166"/>
      <c r="P163" s="166"/>
      <c r="Q163" s="166"/>
      <c r="R163" s="166"/>
      <c r="S163" s="166"/>
      <c r="T163" s="167"/>
      <c r="AT163" s="161" t="s">
        <v>174</v>
      </c>
      <c r="AU163" s="161" t="s">
        <v>87</v>
      </c>
      <c r="AV163" s="12" t="s">
        <v>87</v>
      </c>
      <c r="AW163" s="12" t="s">
        <v>36</v>
      </c>
      <c r="AX163" s="12" t="s">
        <v>77</v>
      </c>
      <c r="AY163" s="161" t="s">
        <v>165</v>
      </c>
    </row>
    <row r="164" spans="2:65" s="13" customFormat="1" ht="11.25">
      <c r="B164" s="168"/>
      <c r="D164" s="153" t="s">
        <v>174</v>
      </c>
      <c r="E164" s="169" t="s">
        <v>1</v>
      </c>
      <c r="F164" s="170" t="s">
        <v>177</v>
      </c>
      <c r="H164" s="171">
        <v>84.8</v>
      </c>
      <c r="I164" s="172"/>
      <c r="L164" s="168"/>
      <c r="M164" s="173"/>
      <c r="N164" s="174"/>
      <c r="O164" s="174"/>
      <c r="P164" s="174"/>
      <c r="Q164" s="174"/>
      <c r="R164" s="174"/>
      <c r="S164" s="174"/>
      <c r="T164" s="175"/>
      <c r="AT164" s="169" t="s">
        <v>174</v>
      </c>
      <c r="AU164" s="169" t="s">
        <v>87</v>
      </c>
      <c r="AV164" s="13" t="s">
        <v>172</v>
      </c>
      <c r="AW164" s="13" t="s">
        <v>36</v>
      </c>
      <c r="AX164" s="13" t="s">
        <v>85</v>
      </c>
      <c r="AY164" s="169" t="s">
        <v>165</v>
      </c>
    </row>
    <row r="165" spans="2:65" s="1" customFormat="1" ht="16.5" customHeight="1">
      <c r="B165" s="139"/>
      <c r="C165" s="176" t="s">
        <v>262</v>
      </c>
      <c r="D165" s="176" t="s">
        <v>263</v>
      </c>
      <c r="E165" s="177" t="s">
        <v>264</v>
      </c>
      <c r="F165" s="178" t="s">
        <v>265</v>
      </c>
      <c r="G165" s="179" t="s">
        <v>258</v>
      </c>
      <c r="H165" s="180">
        <v>93.28</v>
      </c>
      <c r="I165" s="181"/>
      <c r="J165" s="182">
        <f>ROUND(I165*H165,2)</f>
        <v>0</v>
      </c>
      <c r="K165" s="178" t="s">
        <v>266</v>
      </c>
      <c r="L165" s="183"/>
      <c r="M165" s="184" t="s">
        <v>1</v>
      </c>
      <c r="N165" s="185" t="s">
        <v>48</v>
      </c>
      <c r="O165" s="49"/>
      <c r="P165" s="149">
        <f>O165*H165</f>
        <v>0</v>
      </c>
      <c r="Q165" s="149">
        <v>2.0000000000000001E-4</v>
      </c>
      <c r="R165" s="149">
        <f>Q165*H165</f>
        <v>1.8656000000000002E-2</v>
      </c>
      <c r="S165" s="149">
        <v>0</v>
      </c>
      <c r="T165" s="150">
        <f>S165*H165</f>
        <v>0</v>
      </c>
      <c r="AR165" s="16" t="s">
        <v>204</v>
      </c>
      <c r="AT165" s="16" t="s">
        <v>263</v>
      </c>
      <c r="AU165" s="16" t="s">
        <v>87</v>
      </c>
      <c r="AY165" s="16" t="s">
        <v>165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6" t="s">
        <v>85</v>
      </c>
      <c r="BK165" s="151">
        <f>ROUND(I165*H165,2)</f>
        <v>0</v>
      </c>
      <c r="BL165" s="16" t="s">
        <v>172</v>
      </c>
      <c r="BM165" s="16" t="s">
        <v>267</v>
      </c>
    </row>
    <row r="166" spans="2:65" s="12" customFormat="1" ht="11.25">
      <c r="B166" s="160"/>
      <c r="D166" s="153" t="s">
        <v>174</v>
      </c>
      <c r="F166" s="162" t="s">
        <v>268</v>
      </c>
      <c r="H166" s="163">
        <v>93.28</v>
      </c>
      <c r="I166" s="164"/>
      <c r="L166" s="160"/>
      <c r="M166" s="165"/>
      <c r="N166" s="166"/>
      <c r="O166" s="166"/>
      <c r="P166" s="166"/>
      <c r="Q166" s="166"/>
      <c r="R166" s="166"/>
      <c r="S166" s="166"/>
      <c r="T166" s="167"/>
      <c r="AT166" s="161" t="s">
        <v>174</v>
      </c>
      <c r="AU166" s="161" t="s">
        <v>87</v>
      </c>
      <c r="AV166" s="12" t="s">
        <v>87</v>
      </c>
      <c r="AW166" s="12" t="s">
        <v>3</v>
      </c>
      <c r="AX166" s="12" t="s">
        <v>85</v>
      </c>
      <c r="AY166" s="161" t="s">
        <v>165</v>
      </c>
    </row>
    <row r="167" spans="2:65" s="1" customFormat="1" ht="16.5" customHeight="1">
      <c r="B167" s="139"/>
      <c r="C167" s="140" t="s">
        <v>269</v>
      </c>
      <c r="D167" s="140" t="s">
        <v>167</v>
      </c>
      <c r="E167" s="141" t="s">
        <v>270</v>
      </c>
      <c r="F167" s="142" t="s">
        <v>271</v>
      </c>
      <c r="G167" s="143" t="s">
        <v>170</v>
      </c>
      <c r="H167" s="144">
        <v>14.215999999999999</v>
      </c>
      <c r="I167" s="145"/>
      <c r="J167" s="146">
        <f>ROUND(I167*H167,2)</f>
        <v>0</v>
      </c>
      <c r="K167" s="142" t="s">
        <v>171</v>
      </c>
      <c r="L167" s="30"/>
      <c r="M167" s="147" t="s">
        <v>1</v>
      </c>
      <c r="N167" s="148" t="s">
        <v>48</v>
      </c>
      <c r="O167" s="49"/>
      <c r="P167" s="149">
        <f>O167*H167</f>
        <v>0</v>
      </c>
      <c r="Q167" s="149">
        <v>2.2563399999999998</v>
      </c>
      <c r="R167" s="149">
        <f>Q167*H167</f>
        <v>32.076129439999995</v>
      </c>
      <c r="S167" s="149">
        <v>0</v>
      </c>
      <c r="T167" s="150">
        <f>S167*H167</f>
        <v>0</v>
      </c>
      <c r="AR167" s="16" t="s">
        <v>172</v>
      </c>
      <c r="AT167" s="16" t="s">
        <v>167</v>
      </c>
      <c r="AU167" s="16" t="s">
        <v>87</v>
      </c>
      <c r="AY167" s="16" t="s">
        <v>165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6" t="s">
        <v>85</v>
      </c>
      <c r="BK167" s="151">
        <f>ROUND(I167*H167,2)</f>
        <v>0</v>
      </c>
      <c r="BL167" s="16" t="s">
        <v>172</v>
      </c>
      <c r="BM167" s="16" t="s">
        <v>272</v>
      </c>
    </row>
    <row r="168" spans="2:65" s="11" customFormat="1" ht="11.25">
      <c r="B168" s="152"/>
      <c r="D168" s="153" t="s">
        <v>174</v>
      </c>
      <c r="E168" s="154" t="s">
        <v>1</v>
      </c>
      <c r="F168" s="155" t="s">
        <v>273</v>
      </c>
      <c r="H168" s="154" t="s">
        <v>1</v>
      </c>
      <c r="I168" s="156"/>
      <c r="L168" s="152"/>
      <c r="M168" s="157"/>
      <c r="N168" s="158"/>
      <c r="O168" s="158"/>
      <c r="P168" s="158"/>
      <c r="Q168" s="158"/>
      <c r="R168" s="158"/>
      <c r="S168" s="158"/>
      <c r="T168" s="159"/>
      <c r="AT168" s="154" t="s">
        <v>174</v>
      </c>
      <c r="AU168" s="154" t="s">
        <v>87</v>
      </c>
      <c r="AV168" s="11" t="s">
        <v>85</v>
      </c>
      <c r="AW168" s="11" t="s">
        <v>36</v>
      </c>
      <c r="AX168" s="11" t="s">
        <v>77</v>
      </c>
      <c r="AY168" s="154" t="s">
        <v>165</v>
      </c>
    </row>
    <row r="169" spans="2:65" s="12" customFormat="1" ht="11.25">
      <c r="B169" s="160"/>
      <c r="D169" s="153" t="s">
        <v>174</v>
      </c>
      <c r="E169" s="161" t="s">
        <v>1</v>
      </c>
      <c r="F169" s="162" t="s">
        <v>203</v>
      </c>
      <c r="H169" s="163">
        <v>14.215999999999999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1" t="s">
        <v>174</v>
      </c>
      <c r="AU169" s="161" t="s">
        <v>87</v>
      </c>
      <c r="AV169" s="12" t="s">
        <v>87</v>
      </c>
      <c r="AW169" s="12" t="s">
        <v>36</v>
      </c>
      <c r="AX169" s="12" t="s">
        <v>77</v>
      </c>
      <c r="AY169" s="161" t="s">
        <v>165</v>
      </c>
    </row>
    <row r="170" spans="2:65" s="13" customFormat="1" ht="11.25">
      <c r="B170" s="168"/>
      <c r="D170" s="153" t="s">
        <v>174</v>
      </c>
      <c r="E170" s="169" t="s">
        <v>1</v>
      </c>
      <c r="F170" s="170" t="s">
        <v>177</v>
      </c>
      <c r="H170" s="171">
        <v>14.215999999999999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T170" s="169" t="s">
        <v>174</v>
      </c>
      <c r="AU170" s="169" t="s">
        <v>87</v>
      </c>
      <c r="AV170" s="13" t="s">
        <v>172</v>
      </c>
      <c r="AW170" s="13" t="s">
        <v>36</v>
      </c>
      <c r="AX170" s="13" t="s">
        <v>85</v>
      </c>
      <c r="AY170" s="169" t="s">
        <v>165</v>
      </c>
    </row>
    <row r="171" spans="2:65" s="1" customFormat="1" ht="16.5" customHeight="1">
      <c r="B171" s="139"/>
      <c r="C171" s="140" t="s">
        <v>274</v>
      </c>
      <c r="D171" s="140" t="s">
        <v>167</v>
      </c>
      <c r="E171" s="141" t="s">
        <v>275</v>
      </c>
      <c r="F171" s="142" t="s">
        <v>276</v>
      </c>
      <c r="G171" s="143" t="s">
        <v>170</v>
      </c>
      <c r="H171" s="144">
        <v>1.0229999999999999</v>
      </c>
      <c r="I171" s="145"/>
      <c r="J171" s="146">
        <f>ROUND(I171*H171,2)</f>
        <v>0</v>
      </c>
      <c r="K171" s="142" t="s">
        <v>171</v>
      </c>
      <c r="L171" s="30"/>
      <c r="M171" s="147" t="s">
        <v>1</v>
      </c>
      <c r="N171" s="148" t="s">
        <v>48</v>
      </c>
      <c r="O171" s="49"/>
      <c r="P171" s="149">
        <f>O171*H171</f>
        <v>0</v>
      </c>
      <c r="Q171" s="149">
        <v>2.2563399999999998</v>
      </c>
      <c r="R171" s="149">
        <f>Q171*H171</f>
        <v>2.3082358199999997</v>
      </c>
      <c r="S171" s="149">
        <v>0</v>
      </c>
      <c r="T171" s="150">
        <f>S171*H171</f>
        <v>0</v>
      </c>
      <c r="AR171" s="16" t="s">
        <v>172</v>
      </c>
      <c r="AT171" s="16" t="s">
        <v>167</v>
      </c>
      <c r="AU171" s="16" t="s">
        <v>87</v>
      </c>
      <c r="AY171" s="16" t="s">
        <v>165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6" t="s">
        <v>85</v>
      </c>
      <c r="BK171" s="151">
        <f>ROUND(I171*H171,2)</f>
        <v>0</v>
      </c>
      <c r="BL171" s="16" t="s">
        <v>172</v>
      </c>
      <c r="BM171" s="16" t="s">
        <v>277</v>
      </c>
    </row>
    <row r="172" spans="2:65" s="11" customFormat="1" ht="11.25">
      <c r="B172" s="152"/>
      <c r="D172" s="153" t="s">
        <v>174</v>
      </c>
      <c r="E172" s="154" t="s">
        <v>1</v>
      </c>
      <c r="F172" s="155" t="s">
        <v>278</v>
      </c>
      <c r="H172" s="154" t="s">
        <v>1</v>
      </c>
      <c r="I172" s="156"/>
      <c r="L172" s="152"/>
      <c r="M172" s="157"/>
      <c r="N172" s="158"/>
      <c r="O172" s="158"/>
      <c r="P172" s="158"/>
      <c r="Q172" s="158"/>
      <c r="R172" s="158"/>
      <c r="S172" s="158"/>
      <c r="T172" s="159"/>
      <c r="AT172" s="154" t="s">
        <v>174</v>
      </c>
      <c r="AU172" s="154" t="s">
        <v>87</v>
      </c>
      <c r="AV172" s="11" t="s">
        <v>85</v>
      </c>
      <c r="AW172" s="11" t="s">
        <v>36</v>
      </c>
      <c r="AX172" s="11" t="s">
        <v>77</v>
      </c>
      <c r="AY172" s="154" t="s">
        <v>165</v>
      </c>
    </row>
    <row r="173" spans="2:65" s="12" customFormat="1" ht="11.25">
      <c r="B173" s="160"/>
      <c r="D173" s="153" t="s">
        <v>174</v>
      </c>
      <c r="E173" s="161" t="s">
        <v>1</v>
      </c>
      <c r="F173" s="162" t="s">
        <v>279</v>
      </c>
      <c r="H173" s="163">
        <v>1.0229999999999999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174</v>
      </c>
      <c r="AU173" s="161" t="s">
        <v>87</v>
      </c>
      <c r="AV173" s="12" t="s">
        <v>87</v>
      </c>
      <c r="AW173" s="12" t="s">
        <v>36</v>
      </c>
      <c r="AX173" s="12" t="s">
        <v>77</v>
      </c>
      <c r="AY173" s="161" t="s">
        <v>165</v>
      </c>
    </row>
    <row r="174" spans="2:65" s="13" customFormat="1" ht="11.25">
      <c r="B174" s="168"/>
      <c r="D174" s="153" t="s">
        <v>174</v>
      </c>
      <c r="E174" s="169" t="s">
        <v>1</v>
      </c>
      <c r="F174" s="170" t="s">
        <v>177</v>
      </c>
      <c r="H174" s="171">
        <v>1.0229999999999999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174</v>
      </c>
      <c r="AU174" s="169" t="s">
        <v>87</v>
      </c>
      <c r="AV174" s="13" t="s">
        <v>172</v>
      </c>
      <c r="AW174" s="13" t="s">
        <v>36</v>
      </c>
      <c r="AX174" s="13" t="s">
        <v>85</v>
      </c>
      <c r="AY174" s="169" t="s">
        <v>165</v>
      </c>
    </row>
    <row r="175" spans="2:65" s="1" customFormat="1" ht="16.5" customHeight="1">
      <c r="B175" s="139"/>
      <c r="C175" s="140" t="s">
        <v>7</v>
      </c>
      <c r="D175" s="140" t="s">
        <v>167</v>
      </c>
      <c r="E175" s="141" t="s">
        <v>280</v>
      </c>
      <c r="F175" s="142" t="s">
        <v>281</v>
      </c>
      <c r="G175" s="143" t="s">
        <v>258</v>
      </c>
      <c r="H175" s="144">
        <v>33.81</v>
      </c>
      <c r="I175" s="145"/>
      <c r="J175" s="146">
        <f>ROUND(I175*H175,2)</f>
        <v>0</v>
      </c>
      <c r="K175" s="142" t="s">
        <v>171</v>
      </c>
      <c r="L175" s="30"/>
      <c r="M175" s="147" t="s">
        <v>1</v>
      </c>
      <c r="N175" s="148" t="s">
        <v>48</v>
      </c>
      <c r="O175" s="49"/>
      <c r="P175" s="149">
        <f>O175*H175</f>
        <v>0</v>
      </c>
      <c r="Q175" s="149">
        <v>1.13666</v>
      </c>
      <c r="R175" s="149">
        <f>Q175*H175</f>
        <v>38.430474600000004</v>
      </c>
      <c r="S175" s="149">
        <v>0</v>
      </c>
      <c r="T175" s="150">
        <f>S175*H175</f>
        <v>0</v>
      </c>
      <c r="AR175" s="16" t="s">
        <v>172</v>
      </c>
      <c r="AT175" s="16" t="s">
        <v>167</v>
      </c>
      <c r="AU175" s="16" t="s">
        <v>87</v>
      </c>
      <c r="AY175" s="16" t="s">
        <v>165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6" t="s">
        <v>85</v>
      </c>
      <c r="BK175" s="151">
        <f>ROUND(I175*H175,2)</f>
        <v>0</v>
      </c>
      <c r="BL175" s="16" t="s">
        <v>172</v>
      </c>
      <c r="BM175" s="16" t="s">
        <v>282</v>
      </c>
    </row>
    <row r="176" spans="2:65" s="11" customFormat="1" ht="11.25">
      <c r="B176" s="152"/>
      <c r="D176" s="153" t="s">
        <v>174</v>
      </c>
      <c r="E176" s="154" t="s">
        <v>1</v>
      </c>
      <c r="F176" s="155" t="s">
        <v>283</v>
      </c>
      <c r="H176" s="154" t="s">
        <v>1</v>
      </c>
      <c r="I176" s="156"/>
      <c r="L176" s="152"/>
      <c r="M176" s="157"/>
      <c r="N176" s="158"/>
      <c r="O176" s="158"/>
      <c r="P176" s="158"/>
      <c r="Q176" s="158"/>
      <c r="R176" s="158"/>
      <c r="S176" s="158"/>
      <c r="T176" s="159"/>
      <c r="AT176" s="154" t="s">
        <v>174</v>
      </c>
      <c r="AU176" s="154" t="s">
        <v>87</v>
      </c>
      <c r="AV176" s="11" t="s">
        <v>85</v>
      </c>
      <c r="AW176" s="11" t="s">
        <v>36</v>
      </c>
      <c r="AX176" s="11" t="s">
        <v>77</v>
      </c>
      <c r="AY176" s="154" t="s">
        <v>165</v>
      </c>
    </row>
    <row r="177" spans="2:65" s="11" customFormat="1" ht="11.25">
      <c r="B177" s="152"/>
      <c r="D177" s="153" t="s">
        <v>174</v>
      </c>
      <c r="E177" s="154" t="s">
        <v>1</v>
      </c>
      <c r="F177" s="155" t="s">
        <v>284</v>
      </c>
      <c r="H177" s="154" t="s">
        <v>1</v>
      </c>
      <c r="I177" s="156"/>
      <c r="L177" s="152"/>
      <c r="M177" s="157"/>
      <c r="N177" s="158"/>
      <c r="O177" s="158"/>
      <c r="P177" s="158"/>
      <c r="Q177" s="158"/>
      <c r="R177" s="158"/>
      <c r="S177" s="158"/>
      <c r="T177" s="159"/>
      <c r="AT177" s="154" t="s">
        <v>174</v>
      </c>
      <c r="AU177" s="154" t="s">
        <v>87</v>
      </c>
      <c r="AV177" s="11" t="s">
        <v>85</v>
      </c>
      <c r="AW177" s="11" t="s">
        <v>36</v>
      </c>
      <c r="AX177" s="11" t="s">
        <v>77</v>
      </c>
      <c r="AY177" s="154" t="s">
        <v>165</v>
      </c>
    </row>
    <row r="178" spans="2:65" s="12" customFormat="1" ht="11.25">
      <c r="B178" s="160"/>
      <c r="D178" s="153" t="s">
        <v>174</v>
      </c>
      <c r="E178" s="161" t="s">
        <v>1</v>
      </c>
      <c r="F178" s="162" t="s">
        <v>285</v>
      </c>
      <c r="H178" s="163">
        <v>31.484999999999999</v>
      </c>
      <c r="I178" s="164"/>
      <c r="L178" s="160"/>
      <c r="M178" s="165"/>
      <c r="N178" s="166"/>
      <c r="O178" s="166"/>
      <c r="P178" s="166"/>
      <c r="Q178" s="166"/>
      <c r="R178" s="166"/>
      <c r="S178" s="166"/>
      <c r="T178" s="167"/>
      <c r="AT178" s="161" t="s">
        <v>174</v>
      </c>
      <c r="AU178" s="161" t="s">
        <v>87</v>
      </c>
      <c r="AV178" s="12" t="s">
        <v>87</v>
      </c>
      <c r="AW178" s="12" t="s">
        <v>36</v>
      </c>
      <c r="AX178" s="12" t="s">
        <v>77</v>
      </c>
      <c r="AY178" s="161" t="s">
        <v>165</v>
      </c>
    </row>
    <row r="179" spans="2:65" s="11" customFormat="1" ht="11.25">
      <c r="B179" s="152"/>
      <c r="D179" s="153" t="s">
        <v>174</v>
      </c>
      <c r="E179" s="154" t="s">
        <v>1</v>
      </c>
      <c r="F179" s="155" t="s">
        <v>286</v>
      </c>
      <c r="H179" s="154" t="s">
        <v>1</v>
      </c>
      <c r="I179" s="156"/>
      <c r="L179" s="152"/>
      <c r="M179" s="157"/>
      <c r="N179" s="158"/>
      <c r="O179" s="158"/>
      <c r="P179" s="158"/>
      <c r="Q179" s="158"/>
      <c r="R179" s="158"/>
      <c r="S179" s="158"/>
      <c r="T179" s="159"/>
      <c r="AT179" s="154" t="s">
        <v>174</v>
      </c>
      <c r="AU179" s="154" t="s">
        <v>87</v>
      </c>
      <c r="AV179" s="11" t="s">
        <v>85</v>
      </c>
      <c r="AW179" s="11" t="s">
        <v>36</v>
      </c>
      <c r="AX179" s="11" t="s">
        <v>77</v>
      </c>
      <c r="AY179" s="154" t="s">
        <v>165</v>
      </c>
    </row>
    <row r="180" spans="2:65" s="12" customFormat="1" ht="11.25">
      <c r="B180" s="160"/>
      <c r="D180" s="153" t="s">
        <v>174</v>
      </c>
      <c r="E180" s="161" t="s">
        <v>1</v>
      </c>
      <c r="F180" s="162" t="s">
        <v>287</v>
      </c>
      <c r="H180" s="163">
        <v>2.3250000000000002</v>
      </c>
      <c r="I180" s="164"/>
      <c r="L180" s="160"/>
      <c r="M180" s="165"/>
      <c r="N180" s="166"/>
      <c r="O180" s="166"/>
      <c r="P180" s="166"/>
      <c r="Q180" s="166"/>
      <c r="R180" s="166"/>
      <c r="S180" s="166"/>
      <c r="T180" s="167"/>
      <c r="AT180" s="161" t="s">
        <v>174</v>
      </c>
      <c r="AU180" s="161" t="s">
        <v>87</v>
      </c>
      <c r="AV180" s="12" t="s">
        <v>87</v>
      </c>
      <c r="AW180" s="12" t="s">
        <v>36</v>
      </c>
      <c r="AX180" s="12" t="s">
        <v>77</v>
      </c>
      <c r="AY180" s="161" t="s">
        <v>165</v>
      </c>
    </row>
    <row r="181" spans="2:65" s="13" customFormat="1" ht="11.25">
      <c r="B181" s="168"/>
      <c r="D181" s="153" t="s">
        <v>174</v>
      </c>
      <c r="E181" s="169" t="s">
        <v>1</v>
      </c>
      <c r="F181" s="170" t="s">
        <v>177</v>
      </c>
      <c r="H181" s="171">
        <v>33.81</v>
      </c>
      <c r="I181" s="172"/>
      <c r="L181" s="168"/>
      <c r="M181" s="173"/>
      <c r="N181" s="174"/>
      <c r="O181" s="174"/>
      <c r="P181" s="174"/>
      <c r="Q181" s="174"/>
      <c r="R181" s="174"/>
      <c r="S181" s="174"/>
      <c r="T181" s="175"/>
      <c r="AT181" s="169" t="s">
        <v>174</v>
      </c>
      <c r="AU181" s="169" t="s">
        <v>87</v>
      </c>
      <c r="AV181" s="13" t="s">
        <v>172</v>
      </c>
      <c r="AW181" s="13" t="s">
        <v>36</v>
      </c>
      <c r="AX181" s="13" t="s">
        <v>85</v>
      </c>
      <c r="AY181" s="169" t="s">
        <v>165</v>
      </c>
    </row>
    <row r="182" spans="2:65" s="1" customFormat="1" ht="16.5" customHeight="1">
      <c r="B182" s="139"/>
      <c r="C182" s="140" t="s">
        <v>288</v>
      </c>
      <c r="D182" s="140" t="s">
        <v>167</v>
      </c>
      <c r="E182" s="141" t="s">
        <v>289</v>
      </c>
      <c r="F182" s="142" t="s">
        <v>290</v>
      </c>
      <c r="G182" s="143" t="s">
        <v>251</v>
      </c>
      <c r="H182" s="144">
        <v>0.50700000000000001</v>
      </c>
      <c r="I182" s="145"/>
      <c r="J182" s="146">
        <f>ROUND(I182*H182,2)</f>
        <v>0</v>
      </c>
      <c r="K182" s="142" t="s">
        <v>171</v>
      </c>
      <c r="L182" s="30"/>
      <c r="M182" s="147" t="s">
        <v>1</v>
      </c>
      <c r="N182" s="148" t="s">
        <v>48</v>
      </c>
      <c r="O182" s="49"/>
      <c r="P182" s="149">
        <f>O182*H182</f>
        <v>0</v>
      </c>
      <c r="Q182" s="149">
        <v>1.05871</v>
      </c>
      <c r="R182" s="149">
        <f>Q182*H182</f>
        <v>0.53676597000000004</v>
      </c>
      <c r="S182" s="149">
        <v>0</v>
      </c>
      <c r="T182" s="150">
        <f>S182*H182</f>
        <v>0</v>
      </c>
      <c r="AR182" s="16" t="s">
        <v>172</v>
      </c>
      <c r="AT182" s="16" t="s">
        <v>167</v>
      </c>
      <c r="AU182" s="16" t="s">
        <v>87</v>
      </c>
      <c r="AY182" s="16" t="s">
        <v>165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6" t="s">
        <v>85</v>
      </c>
      <c r="BK182" s="151">
        <f>ROUND(I182*H182,2)</f>
        <v>0</v>
      </c>
      <c r="BL182" s="16" t="s">
        <v>172</v>
      </c>
      <c r="BM182" s="16" t="s">
        <v>291</v>
      </c>
    </row>
    <row r="183" spans="2:65" s="11" customFormat="1" ht="11.25">
      <c r="B183" s="152"/>
      <c r="D183" s="153" t="s">
        <v>174</v>
      </c>
      <c r="E183" s="154" t="s">
        <v>1</v>
      </c>
      <c r="F183" s="155" t="s">
        <v>292</v>
      </c>
      <c r="H183" s="154" t="s">
        <v>1</v>
      </c>
      <c r="I183" s="156"/>
      <c r="L183" s="152"/>
      <c r="M183" s="157"/>
      <c r="N183" s="158"/>
      <c r="O183" s="158"/>
      <c r="P183" s="158"/>
      <c r="Q183" s="158"/>
      <c r="R183" s="158"/>
      <c r="S183" s="158"/>
      <c r="T183" s="159"/>
      <c r="AT183" s="154" t="s">
        <v>174</v>
      </c>
      <c r="AU183" s="154" t="s">
        <v>87</v>
      </c>
      <c r="AV183" s="11" t="s">
        <v>85</v>
      </c>
      <c r="AW183" s="11" t="s">
        <v>36</v>
      </c>
      <c r="AX183" s="11" t="s">
        <v>77</v>
      </c>
      <c r="AY183" s="154" t="s">
        <v>165</v>
      </c>
    </row>
    <row r="184" spans="2:65" s="11" customFormat="1" ht="11.25">
      <c r="B184" s="152"/>
      <c r="D184" s="153" t="s">
        <v>174</v>
      </c>
      <c r="E184" s="154" t="s">
        <v>1</v>
      </c>
      <c r="F184" s="155" t="s">
        <v>284</v>
      </c>
      <c r="H184" s="154" t="s">
        <v>1</v>
      </c>
      <c r="I184" s="156"/>
      <c r="L184" s="152"/>
      <c r="M184" s="157"/>
      <c r="N184" s="158"/>
      <c r="O184" s="158"/>
      <c r="P184" s="158"/>
      <c r="Q184" s="158"/>
      <c r="R184" s="158"/>
      <c r="S184" s="158"/>
      <c r="T184" s="159"/>
      <c r="AT184" s="154" t="s">
        <v>174</v>
      </c>
      <c r="AU184" s="154" t="s">
        <v>87</v>
      </c>
      <c r="AV184" s="11" t="s">
        <v>85</v>
      </c>
      <c r="AW184" s="11" t="s">
        <v>36</v>
      </c>
      <c r="AX184" s="11" t="s">
        <v>77</v>
      </c>
      <c r="AY184" s="154" t="s">
        <v>165</v>
      </c>
    </row>
    <row r="185" spans="2:65" s="12" customFormat="1" ht="11.25">
      <c r="B185" s="160"/>
      <c r="D185" s="153" t="s">
        <v>174</v>
      </c>
      <c r="E185" s="161" t="s">
        <v>1</v>
      </c>
      <c r="F185" s="162" t="s">
        <v>293</v>
      </c>
      <c r="H185" s="163">
        <v>0.47199999999999998</v>
      </c>
      <c r="I185" s="164"/>
      <c r="L185" s="160"/>
      <c r="M185" s="165"/>
      <c r="N185" s="166"/>
      <c r="O185" s="166"/>
      <c r="P185" s="166"/>
      <c r="Q185" s="166"/>
      <c r="R185" s="166"/>
      <c r="S185" s="166"/>
      <c r="T185" s="167"/>
      <c r="AT185" s="161" t="s">
        <v>174</v>
      </c>
      <c r="AU185" s="161" t="s">
        <v>87</v>
      </c>
      <c r="AV185" s="12" t="s">
        <v>87</v>
      </c>
      <c r="AW185" s="12" t="s">
        <v>36</v>
      </c>
      <c r="AX185" s="12" t="s">
        <v>77</v>
      </c>
      <c r="AY185" s="161" t="s">
        <v>165</v>
      </c>
    </row>
    <row r="186" spans="2:65" s="11" customFormat="1" ht="11.25">
      <c r="B186" s="152"/>
      <c r="D186" s="153" t="s">
        <v>174</v>
      </c>
      <c r="E186" s="154" t="s">
        <v>1</v>
      </c>
      <c r="F186" s="155" t="s">
        <v>286</v>
      </c>
      <c r="H186" s="154" t="s">
        <v>1</v>
      </c>
      <c r="I186" s="156"/>
      <c r="L186" s="152"/>
      <c r="M186" s="157"/>
      <c r="N186" s="158"/>
      <c r="O186" s="158"/>
      <c r="P186" s="158"/>
      <c r="Q186" s="158"/>
      <c r="R186" s="158"/>
      <c r="S186" s="158"/>
      <c r="T186" s="159"/>
      <c r="AT186" s="154" t="s">
        <v>174</v>
      </c>
      <c r="AU186" s="154" t="s">
        <v>87</v>
      </c>
      <c r="AV186" s="11" t="s">
        <v>85</v>
      </c>
      <c r="AW186" s="11" t="s">
        <v>36</v>
      </c>
      <c r="AX186" s="11" t="s">
        <v>77</v>
      </c>
      <c r="AY186" s="154" t="s">
        <v>165</v>
      </c>
    </row>
    <row r="187" spans="2:65" s="12" customFormat="1" ht="11.25">
      <c r="B187" s="160"/>
      <c r="D187" s="153" t="s">
        <v>174</v>
      </c>
      <c r="E187" s="161" t="s">
        <v>1</v>
      </c>
      <c r="F187" s="162" t="s">
        <v>294</v>
      </c>
      <c r="H187" s="163">
        <v>3.5000000000000003E-2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174</v>
      </c>
      <c r="AU187" s="161" t="s">
        <v>87</v>
      </c>
      <c r="AV187" s="12" t="s">
        <v>87</v>
      </c>
      <c r="AW187" s="12" t="s">
        <v>36</v>
      </c>
      <c r="AX187" s="12" t="s">
        <v>77</v>
      </c>
      <c r="AY187" s="161" t="s">
        <v>165</v>
      </c>
    </row>
    <row r="188" spans="2:65" s="13" customFormat="1" ht="11.25">
      <c r="B188" s="168"/>
      <c r="D188" s="153" t="s">
        <v>174</v>
      </c>
      <c r="E188" s="169" t="s">
        <v>1</v>
      </c>
      <c r="F188" s="170" t="s">
        <v>177</v>
      </c>
      <c r="H188" s="171">
        <v>0.50700000000000001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174</v>
      </c>
      <c r="AU188" s="169" t="s">
        <v>87</v>
      </c>
      <c r="AV188" s="13" t="s">
        <v>172</v>
      </c>
      <c r="AW188" s="13" t="s">
        <v>36</v>
      </c>
      <c r="AX188" s="13" t="s">
        <v>85</v>
      </c>
      <c r="AY188" s="169" t="s">
        <v>165</v>
      </c>
    </row>
    <row r="189" spans="2:65" s="1" customFormat="1" ht="16.5" customHeight="1">
      <c r="B189" s="139"/>
      <c r="C189" s="140" t="s">
        <v>295</v>
      </c>
      <c r="D189" s="140" t="s">
        <v>167</v>
      </c>
      <c r="E189" s="141" t="s">
        <v>296</v>
      </c>
      <c r="F189" s="142" t="s">
        <v>297</v>
      </c>
      <c r="G189" s="143" t="s">
        <v>170</v>
      </c>
      <c r="H189" s="144">
        <v>33.92</v>
      </c>
      <c r="I189" s="145"/>
      <c r="J189" s="146">
        <f>ROUND(I189*H189,2)</f>
        <v>0</v>
      </c>
      <c r="K189" s="142" t="s">
        <v>171</v>
      </c>
      <c r="L189" s="30"/>
      <c r="M189" s="147" t="s">
        <v>1</v>
      </c>
      <c r="N189" s="148" t="s">
        <v>48</v>
      </c>
      <c r="O189" s="49"/>
      <c r="P189" s="149">
        <f>O189*H189</f>
        <v>0</v>
      </c>
      <c r="Q189" s="149">
        <v>1.98</v>
      </c>
      <c r="R189" s="149">
        <f>Q189*H189</f>
        <v>67.161600000000007</v>
      </c>
      <c r="S189" s="149">
        <v>0</v>
      </c>
      <c r="T189" s="150">
        <f>S189*H189</f>
        <v>0</v>
      </c>
      <c r="AR189" s="16" t="s">
        <v>172</v>
      </c>
      <c r="AT189" s="16" t="s">
        <v>167</v>
      </c>
      <c r="AU189" s="16" t="s">
        <v>87</v>
      </c>
      <c r="AY189" s="16" t="s">
        <v>165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6" t="s">
        <v>85</v>
      </c>
      <c r="BK189" s="151">
        <f>ROUND(I189*H189,2)</f>
        <v>0</v>
      </c>
      <c r="BL189" s="16" t="s">
        <v>172</v>
      </c>
      <c r="BM189" s="16" t="s">
        <v>298</v>
      </c>
    </row>
    <row r="190" spans="2:65" s="11" customFormat="1" ht="11.25">
      <c r="B190" s="152"/>
      <c r="D190" s="153" t="s">
        <v>174</v>
      </c>
      <c r="E190" s="154" t="s">
        <v>1</v>
      </c>
      <c r="F190" s="155" t="s">
        <v>299</v>
      </c>
      <c r="H190" s="154" t="s">
        <v>1</v>
      </c>
      <c r="I190" s="156"/>
      <c r="L190" s="152"/>
      <c r="M190" s="157"/>
      <c r="N190" s="158"/>
      <c r="O190" s="158"/>
      <c r="P190" s="158"/>
      <c r="Q190" s="158"/>
      <c r="R190" s="158"/>
      <c r="S190" s="158"/>
      <c r="T190" s="159"/>
      <c r="AT190" s="154" t="s">
        <v>174</v>
      </c>
      <c r="AU190" s="154" t="s">
        <v>87</v>
      </c>
      <c r="AV190" s="11" t="s">
        <v>85</v>
      </c>
      <c r="AW190" s="11" t="s">
        <v>36</v>
      </c>
      <c r="AX190" s="11" t="s">
        <v>77</v>
      </c>
      <c r="AY190" s="154" t="s">
        <v>165</v>
      </c>
    </row>
    <row r="191" spans="2:65" s="12" customFormat="1" ht="11.25">
      <c r="B191" s="160"/>
      <c r="D191" s="153" t="s">
        <v>174</v>
      </c>
      <c r="E191" s="161" t="s">
        <v>1</v>
      </c>
      <c r="F191" s="162" t="s">
        <v>243</v>
      </c>
      <c r="H191" s="163">
        <v>33.92</v>
      </c>
      <c r="I191" s="164"/>
      <c r="L191" s="160"/>
      <c r="M191" s="165"/>
      <c r="N191" s="166"/>
      <c r="O191" s="166"/>
      <c r="P191" s="166"/>
      <c r="Q191" s="166"/>
      <c r="R191" s="166"/>
      <c r="S191" s="166"/>
      <c r="T191" s="167"/>
      <c r="AT191" s="161" t="s">
        <v>174</v>
      </c>
      <c r="AU191" s="161" t="s">
        <v>87</v>
      </c>
      <c r="AV191" s="12" t="s">
        <v>87</v>
      </c>
      <c r="AW191" s="12" t="s">
        <v>36</v>
      </c>
      <c r="AX191" s="12" t="s">
        <v>77</v>
      </c>
      <c r="AY191" s="161" t="s">
        <v>165</v>
      </c>
    </row>
    <row r="192" spans="2:65" s="13" customFormat="1" ht="11.25">
      <c r="B192" s="168"/>
      <c r="D192" s="153" t="s">
        <v>174</v>
      </c>
      <c r="E192" s="169" t="s">
        <v>1</v>
      </c>
      <c r="F192" s="170" t="s">
        <v>177</v>
      </c>
      <c r="H192" s="171">
        <v>33.92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174</v>
      </c>
      <c r="AU192" s="169" t="s">
        <v>87</v>
      </c>
      <c r="AV192" s="13" t="s">
        <v>172</v>
      </c>
      <c r="AW192" s="13" t="s">
        <v>36</v>
      </c>
      <c r="AX192" s="13" t="s">
        <v>85</v>
      </c>
      <c r="AY192" s="169" t="s">
        <v>165</v>
      </c>
    </row>
    <row r="193" spans="2:65" s="1" customFormat="1" ht="16.5" customHeight="1">
      <c r="B193" s="139"/>
      <c r="C193" s="140" t="s">
        <v>300</v>
      </c>
      <c r="D193" s="140" t="s">
        <v>167</v>
      </c>
      <c r="E193" s="141" t="s">
        <v>301</v>
      </c>
      <c r="F193" s="142" t="s">
        <v>302</v>
      </c>
      <c r="G193" s="143" t="s">
        <v>170</v>
      </c>
      <c r="H193" s="144">
        <v>12.72</v>
      </c>
      <c r="I193" s="145"/>
      <c r="J193" s="146">
        <f>ROUND(I193*H193,2)</f>
        <v>0</v>
      </c>
      <c r="K193" s="142" t="s">
        <v>171</v>
      </c>
      <c r="L193" s="30"/>
      <c r="M193" s="147" t="s">
        <v>1</v>
      </c>
      <c r="N193" s="148" t="s">
        <v>48</v>
      </c>
      <c r="O193" s="49"/>
      <c r="P193" s="149">
        <f>O193*H193</f>
        <v>0</v>
      </c>
      <c r="Q193" s="149">
        <v>2.45329</v>
      </c>
      <c r="R193" s="149">
        <f>Q193*H193</f>
        <v>31.205848800000002</v>
      </c>
      <c r="S193" s="149">
        <v>0</v>
      </c>
      <c r="T193" s="150">
        <f>S193*H193</f>
        <v>0</v>
      </c>
      <c r="AR193" s="16" t="s">
        <v>172</v>
      </c>
      <c r="AT193" s="16" t="s">
        <v>167</v>
      </c>
      <c r="AU193" s="16" t="s">
        <v>87</v>
      </c>
      <c r="AY193" s="16" t="s">
        <v>165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6" t="s">
        <v>85</v>
      </c>
      <c r="BK193" s="151">
        <f>ROUND(I193*H193,2)</f>
        <v>0</v>
      </c>
      <c r="BL193" s="16" t="s">
        <v>172</v>
      </c>
      <c r="BM193" s="16" t="s">
        <v>303</v>
      </c>
    </row>
    <row r="194" spans="2:65" s="11" customFormat="1" ht="11.25">
      <c r="B194" s="152"/>
      <c r="D194" s="153" t="s">
        <v>174</v>
      </c>
      <c r="E194" s="154" t="s">
        <v>1</v>
      </c>
      <c r="F194" s="155" t="s">
        <v>304</v>
      </c>
      <c r="H194" s="154" t="s">
        <v>1</v>
      </c>
      <c r="I194" s="156"/>
      <c r="L194" s="152"/>
      <c r="M194" s="157"/>
      <c r="N194" s="158"/>
      <c r="O194" s="158"/>
      <c r="P194" s="158"/>
      <c r="Q194" s="158"/>
      <c r="R194" s="158"/>
      <c r="S194" s="158"/>
      <c r="T194" s="159"/>
      <c r="AT194" s="154" t="s">
        <v>174</v>
      </c>
      <c r="AU194" s="154" t="s">
        <v>87</v>
      </c>
      <c r="AV194" s="11" t="s">
        <v>85</v>
      </c>
      <c r="AW194" s="11" t="s">
        <v>36</v>
      </c>
      <c r="AX194" s="11" t="s">
        <v>77</v>
      </c>
      <c r="AY194" s="154" t="s">
        <v>165</v>
      </c>
    </row>
    <row r="195" spans="2:65" s="12" customFormat="1" ht="11.25">
      <c r="B195" s="160"/>
      <c r="D195" s="153" t="s">
        <v>174</v>
      </c>
      <c r="E195" s="161" t="s">
        <v>1</v>
      </c>
      <c r="F195" s="162" t="s">
        <v>305</v>
      </c>
      <c r="H195" s="163">
        <v>12.72</v>
      </c>
      <c r="I195" s="164"/>
      <c r="L195" s="160"/>
      <c r="M195" s="165"/>
      <c r="N195" s="166"/>
      <c r="O195" s="166"/>
      <c r="P195" s="166"/>
      <c r="Q195" s="166"/>
      <c r="R195" s="166"/>
      <c r="S195" s="166"/>
      <c r="T195" s="167"/>
      <c r="AT195" s="161" t="s">
        <v>174</v>
      </c>
      <c r="AU195" s="161" t="s">
        <v>87</v>
      </c>
      <c r="AV195" s="12" t="s">
        <v>87</v>
      </c>
      <c r="AW195" s="12" t="s">
        <v>36</v>
      </c>
      <c r="AX195" s="12" t="s">
        <v>77</v>
      </c>
      <c r="AY195" s="161" t="s">
        <v>165</v>
      </c>
    </row>
    <row r="196" spans="2:65" s="13" customFormat="1" ht="11.25">
      <c r="B196" s="168"/>
      <c r="D196" s="153" t="s">
        <v>174</v>
      </c>
      <c r="E196" s="169" t="s">
        <v>1</v>
      </c>
      <c r="F196" s="170" t="s">
        <v>177</v>
      </c>
      <c r="H196" s="171">
        <v>12.72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69" t="s">
        <v>174</v>
      </c>
      <c r="AU196" s="169" t="s">
        <v>87</v>
      </c>
      <c r="AV196" s="13" t="s">
        <v>172</v>
      </c>
      <c r="AW196" s="13" t="s">
        <v>36</v>
      </c>
      <c r="AX196" s="13" t="s">
        <v>85</v>
      </c>
      <c r="AY196" s="169" t="s">
        <v>165</v>
      </c>
    </row>
    <row r="197" spans="2:65" s="1" customFormat="1" ht="16.5" customHeight="1">
      <c r="B197" s="139"/>
      <c r="C197" s="140" t="s">
        <v>306</v>
      </c>
      <c r="D197" s="140" t="s">
        <v>167</v>
      </c>
      <c r="E197" s="141" t="s">
        <v>307</v>
      </c>
      <c r="F197" s="142" t="s">
        <v>308</v>
      </c>
      <c r="G197" s="143" t="s">
        <v>258</v>
      </c>
      <c r="H197" s="144">
        <v>21</v>
      </c>
      <c r="I197" s="145"/>
      <c r="J197" s="146">
        <f>ROUND(I197*H197,2)</f>
        <v>0</v>
      </c>
      <c r="K197" s="142" t="s">
        <v>171</v>
      </c>
      <c r="L197" s="30"/>
      <c r="M197" s="147" t="s">
        <v>1</v>
      </c>
      <c r="N197" s="148" t="s">
        <v>48</v>
      </c>
      <c r="O197" s="49"/>
      <c r="P197" s="149">
        <f>O197*H197</f>
        <v>0</v>
      </c>
      <c r="Q197" s="149">
        <v>2.47E-3</v>
      </c>
      <c r="R197" s="149">
        <f>Q197*H197</f>
        <v>5.1869999999999999E-2</v>
      </c>
      <c r="S197" s="149">
        <v>0</v>
      </c>
      <c r="T197" s="150">
        <f>S197*H197</f>
        <v>0</v>
      </c>
      <c r="AR197" s="16" t="s">
        <v>172</v>
      </c>
      <c r="AT197" s="16" t="s">
        <v>167</v>
      </c>
      <c r="AU197" s="16" t="s">
        <v>87</v>
      </c>
      <c r="AY197" s="16" t="s">
        <v>165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6" t="s">
        <v>85</v>
      </c>
      <c r="BK197" s="151">
        <f>ROUND(I197*H197,2)</f>
        <v>0</v>
      </c>
      <c r="BL197" s="16" t="s">
        <v>172</v>
      </c>
      <c r="BM197" s="16" t="s">
        <v>309</v>
      </c>
    </row>
    <row r="198" spans="2:65" s="11" customFormat="1" ht="11.25">
      <c r="B198" s="152"/>
      <c r="D198" s="153" t="s">
        <v>174</v>
      </c>
      <c r="E198" s="154" t="s">
        <v>1</v>
      </c>
      <c r="F198" s="155" t="s">
        <v>310</v>
      </c>
      <c r="H198" s="154" t="s">
        <v>1</v>
      </c>
      <c r="I198" s="156"/>
      <c r="L198" s="152"/>
      <c r="M198" s="157"/>
      <c r="N198" s="158"/>
      <c r="O198" s="158"/>
      <c r="P198" s="158"/>
      <c r="Q198" s="158"/>
      <c r="R198" s="158"/>
      <c r="S198" s="158"/>
      <c r="T198" s="159"/>
      <c r="AT198" s="154" t="s">
        <v>174</v>
      </c>
      <c r="AU198" s="154" t="s">
        <v>87</v>
      </c>
      <c r="AV198" s="11" t="s">
        <v>85</v>
      </c>
      <c r="AW198" s="11" t="s">
        <v>36</v>
      </c>
      <c r="AX198" s="11" t="s">
        <v>77</v>
      </c>
      <c r="AY198" s="154" t="s">
        <v>165</v>
      </c>
    </row>
    <row r="199" spans="2:65" s="12" customFormat="1" ht="11.25">
      <c r="B199" s="160"/>
      <c r="D199" s="153" t="s">
        <v>174</v>
      </c>
      <c r="E199" s="161" t="s">
        <v>1</v>
      </c>
      <c r="F199" s="162" t="s">
        <v>311</v>
      </c>
      <c r="H199" s="163">
        <v>21</v>
      </c>
      <c r="I199" s="164"/>
      <c r="L199" s="160"/>
      <c r="M199" s="165"/>
      <c r="N199" s="166"/>
      <c r="O199" s="166"/>
      <c r="P199" s="166"/>
      <c r="Q199" s="166"/>
      <c r="R199" s="166"/>
      <c r="S199" s="166"/>
      <c r="T199" s="167"/>
      <c r="AT199" s="161" t="s">
        <v>174</v>
      </c>
      <c r="AU199" s="161" t="s">
        <v>87</v>
      </c>
      <c r="AV199" s="12" t="s">
        <v>87</v>
      </c>
      <c r="AW199" s="12" t="s">
        <v>36</v>
      </c>
      <c r="AX199" s="12" t="s">
        <v>77</v>
      </c>
      <c r="AY199" s="161" t="s">
        <v>165</v>
      </c>
    </row>
    <row r="200" spans="2:65" s="13" customFormat="1" ht="11.25">
      <c r="B200" s="168"/>
      <c r="D200" s="153" t="s">
        <v>174</v>
      </c>
      <c r="E200" s="169" t="s">
        <v>1</v>
      </c>
      <c r="F200" s="170" t="s">
        <v>177</v>
      </c>
      <c r="H200" s="171">
        <v>21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T200" s="169" t="s">
        <v>174</v>
      </c>
      <c r="AU200" s="169" t="s">
        <v>87</v>
      </c>
      <c r="AV200" s="13" t="s">
        <v>172</v>
      </c>
      <c r="AW200" s="13" t="s">
        <v>36</v>
      </c>
      <c r="AX200" s="13" t="s">
        <v>85</v>
      </c>
      <c r="AY200" s="169" t="s">
        <v>165</v>
      </c>
    </row>
    <row r="201" spans="2:65" s="1" customFormat="1" ht="16.5" customHeight="1">
      <c r="B201" s="139"/>
      <c r="C201" s="140" t="s">
        <v>312</v>
      </c>
      <c r="D201" s="140" t="s">
        <v>167</v>
      </c>
      <c r="E201" s="141" t="s">
        <v>313</v>
      </c>
      <c r="F201" s="142" t="s">
        <v>314</v>
      </c>
      <c r="G201" s="143" t="s">
        <v>258</v>
      </c>
      <c r="H201" s="144">
        <v>21</v>
      </c>
      <c r="I201" s="145"/>
      <c r="J201" s="146">
        <f>ROUND(I201*H201,2)</f>
        <v>0</v>
      </c>
      <c r="K201" s="142" t="s">
        <v>171</v>
      </c>
      <c r="L201" s="30"/>
      <c r="M201" s="147" t="s">
        <v>1</v>
      </c>
      <c r="N201" s="148" t="s">
        <v>48</v>
      </c>
      <c r="O201" s="49"/>
      <c r="P201" s="149">
        <f>O201*H201</f>
        <v>0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AR201" s="16" t="s">
        <v>172</v>
      </c>
      <c r="AT201" s="16" t="s">
        <v>167</v>
      </c>
      <c r="AU201" s="16" t="s">
        <v>87</v>
      </c>
      <c r="AY201" s="16" t="s">
        <v>165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6" t="s">
        <v>85</v>
      </c>
      <c r="BK201" s="151">
        <f>ROUND(I201*H201,2)</f>
        <v>0</v>
      </c>
      <c r="BL201" s="16" t="s">
        <v>172</v>
      </c>
      <c r="BM201" s="16" t="s">
        <v>315</v>
      </c>
    </row>
    <row r="202" spans="2:65" s="1" customFormat="1" ht="16.5" customHeight="1">
      <c r="B202" s="139"/>
      <c r="C202" s="140" t="s">
        <v>316</v>
      </c>
      <c r="D202" s="140" t="s">
        <v>167</v>
      </c>
      <c r="E202" s="141" t="s">
        <v>317</v>
      </c>
      <c r="F202" s="142" t="s">
        <v>318</v>
      </c>
      <c r="G202" s="143" t="s">
        <v>251</v>
      </c>
      <c r="H202" s="144">
        <v>0.90400000000000003</v>
      </c>
      <c r="I202" s="145"/>
      <c r="J202" s="146">
        <f>ROUND(I202*H202,2)</f>
        <v>0</v>
      </c>
      <c r="K202" s="142" t="s">
        <v>171</v>
      </c>
      <c r="L202" s="30"/>
      <c r="M202" s="147" t="s">
        <v>1</v>
      </c>
      <c r="N202" s="148" t="s">
        <v>48</v>
      </c>
      <c r="O202" s="49"/>
      <c r="P202" s="149">
        <f>O202*H202</f>
        <v>0</v>
      </c>
      <c r="Q202" s="149">
        <v>1.06277</v>
      </c>
      <c r="R202" s="149">
        <f>Q202*H202</f>
        <v>0.96074408</v>
      </c>
      <c r="S202" s="149">
        <v>0</v>
      </c>
      <c r="T202" s="150">
        <f>S202*H202</f>
        <v>0</v>
      </c>
      <c r="AR202" s="16" t="s">
        <v>172</v>
      </c>
      <c r="AT202" s="16" t="s">
        <v>167</v>
      </c>
      <c r="AU202" s="16" t="s">
        <v>87</v>
      </c>
      <c r="AY202" s="16" t="s">
        <v>165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6" t="s">
        <v>85</v>
      </c>
      <c r="BK202" s="151">
        <f>ROUND(I202*H202,2)</f>
        <v>0</v>
      </c>
      <c r="BL202" s="16" t="s">
        <v>172</v>
      </c>
      <c r="BM202" s="16" t="s">
        <v>319</v>
      </c>
    </row>
    <row r="203" spans="2:65" s="11" customFormat="1" ht="11.25">
      <c r="B203" s="152"/>
      <c r="D203" s="153" t="s">
        <v>174</v>
      </c>
      <c r="E203" s="154" t="s">
        <v>1</v>
      </c>
      <c r="F203" s="155" t="s">
        <v>320</v>
      </c>
      <c r="H203" s="154" t="s">
        <v>1</v>
      </c>
      <c r="I203" s="156"/>
      <c r="L203" s="152"/>
      <c r="M203" s="157"/>
      <c r="N203" s="158"/>
      <c r="O203" s="158"/>
      <c r="P203" s="158"/>
      <c r="Q203" s="158"/>
      <c r="R203" s="158"/>
      <c r="S203" s="158"/>
      <c r="T203" s="159"/>
      <c r="AT203" s="154" t="s">
        <v>174</v>
      </c>
      <c r="AU203" s="154" t="s">
        <v>87</v>
      </c>
      <c r="AV203" s="11" t="s">
        <v>85</v>
      </c>
      <c r="AW203" s="11" t="s">
        <v>36</v>
      </c>
      <c r="AX203" s="11" t="s">
        <v>77</v>
      </c>
      <c r="AY203" s="154" t="s">
        <v>165</v>
      </c>
    </row>
    <row r="204" spans="2:65" s="12" customFormat="1" ht="11.25">
      <c r="B204" s="160"/>
      <c r="D204" s="153" t="s">
        <v>174</v>
      </c>
      <c r="E204" s="161" t="s">
        <v>1</v>
      </c>
      <c r="F204" s="162" t="s">
        <v>321</v>
      </c>
      <c r="H204" s="163">
        <v>0.90400000000000003</v>
      </c>
      <c r="I204" s="164"/>
      <c r="L204" s="160"/>
      <c r="M204" s="165"/>
      <c r="N204" s="166"/>
      <c r="O204" s="166"/>
      <c r="P204" s="166"/>
      <c r="Q204" s="166"/>
      <c r="R204" s="166"/>
      <c r="S204" s="166"/>
      <c r="T204" s="167"/>
      <c r="AT204" s="161" t="s">
        <v>174</v>
      </c>
      <c r="AU204" s="161" t="s">
        <v>87</v>
      </c>
      <c r="AV204" s="12" t="s">
        <v>87</v>
      </c>
      <c r="AW204" s="12" t="s">
        <v>36</v>
      </c>
      <c r="AX204" s="12" t="s">
        <v>77</v>
      </c>
      <c r="AY204" s="161" t="s">
        <v>165</v>
      </c>
    </row>
    <row r="205" spans="2:65" s="13" customFormat="1" ht="11.25">
      <c r="B205" s="168"/>
      <c r="D205" s="153" t="s">
        <v>174</v>
      </c>
      <c r="E205" s="169" t="s">
        <v>1</v>
      </c>
      <c r="F205" s="170" t="s">
        <v>177</v>
      </c>
      <c r="H205" s="171">
        <v>0.90400000000000003</v>
      </c>
      <c r="I205" s="172"/>
      <c r="L205" s="168"/>
      <c r="M205" s="173"/>
      <c r="N205" s="174"/>
      <c r="O205" s="174"/>
      <c r="P205" s="174"/>
      <c r="Q205" s="174"/>
      <c r="R205" s="174"/>
      <c r="S205" s="174"/>
      <c r="T205" s="175"/>
      <c r="AT205" s="169" t="s">
        <v>174</v>
      </c>
      <c r="AU205" s="169" t="s">
        <v>87</v>
      </c>
      <c r="AV205" s="13" t="s">
        <v>172</v>
      </c>
      <c r="AW205" s="13" t="s">
        <v>36</v>
      </c>
      <c r="AX205" s="13" t="s">
        <v>85</v>
      </c>
      <c r="AY205" s="169" t="s">
        <v>165</v>
      </c>
    </row>
    <row r="206" spans="2:65" s="1" customFormat="1" ht="16.5" customHeight="1">
      <c r="B206" s="139"/>
      <c r="C206" s="140" t="s">
        <v>322</v>
      </c>
      <c r="D206" s="140" t="s">
        <v>167</v>
      </c>
      <c r="E206" s="141" t="s">
        <v>323</v>
      </c>
      <c r="F206" s="142" t="s">
        <v>324</v>
      </c>
      <c r="G206" s="143" t="s">
        <v>325</v>
      </c>
      <c r="H206" s="144">
        <v>1</v>
      </c>
      <c r="I206" s="145"/>
      <c r="J206" s="146">
        <f>ROUND(I206*H206,2)</f>
        <v>0</v>
      </c>
      <c r="K206" s="142" t="s">
        <v>1</v>
      </c>
      <c r="L206" s="30"/>
      <c r="M206" s="147" t="s">
        <v>1</v>
      </c>
      <c r="N206" s="148" t="s">
        <v>48</v>
      </c>
      <c r="O206" s="49"/>
      <c r="P206" s="149">
        <f>O206*H206</f>
        <v>0</v>
      </c>
      <c r="Q206" s="149">
        <v>0</v>
      </c>
      <c r="R206" s="149">
        <f>Q206*H206</f>
        <v>0</v>
      </c>
      <c r="S206" s="149">
        <v>0</v>
      </c>
      <c r="T206" s="150">
        <f>S206*H206</f>
        <v>0</v>
      </c>
      <c r="AR206" s="16" t="s">
        <v>172</v>
      </c>
      <c r="AT206" s="16" t="s">
        <v>167</v>
      </c>
      <c r="AU206" s="16" t="s">
        <v>87</v>
      </c>
      <c r="AY206" s="16" t="s">
        <v>165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6" t="s">
        <v>85</v>
      </c>
      <c r="BK206" s="151">
        <f>ROUND(I206*H206,2)</f>
        <v>0</v>
      </c>
      <c r="BL206" s="16" t="s">
        <v>172</v>
      </c>
      <c r="BM206" s="16" t="s">
        <v>326</v>
      </c>
    </row>
    <row r="207" spans="2:65" s="10" customFormat="1" ht="22.9" customHeight="1">
      <c r="B207" s="126"/>
      <c r="D207" s="127" t="s">
        <v>76</v>
      </c>
      <c r="E207" s="137" t="s">
        <v>181</v>
      </c>
      <c r="F207" s="137" t="s">
        <v>327</v>
      </c>
      <c r="I207" s="129"/>
      <c r="J207" s="138">
        <f>BK207</f>
        <v>0</v>
      </c>
      <c r="L207" s="126"/>
      <c r="M207" s="131"/>
      <c r="N207" s="132"/>
      <c r="O207" s="132"/>
      <c r="P207" s="133">
        <f>SUM(P208:P273)</f>
        <v>0</v>
      </c>
      <c r="Q207" s="132"/>
      <c r="R207" s="133">
        <f>SUM(R208:R273)</f>
        <v>37.862988080000001</v>
      </c>
      <c r="S207" s="132"/>
      <c r="T207" s="134">
        <f>SUM(T208:T273)</f>
        <v>0</v>
      </c>
      <c r="AR207" s="127" t="s">
        <v>85</v>
      </c>
      <c r="AT207" s="135" t="s">
        <v>76</v>
      </c>
      <c r="AU207" s="135" t="s">
        <v>85</v>
      </c>
      <c r="AY207" s="127" t="s">
        <v>165</v>
      </c>
      <c r="BK207" s="136">
        <f>SUM(BK208:BK273)</f>
        <v>0</v>
      </c>
    </row>
    <row r="208" spans="2:65" s="1" customFormat="1" ht="22.5" customHeight="1">
      <c r="B208" s="139"/>
      <c r="C208" s="140" t="s">
        <v>328</v>
      </c>
      <c r="D208" s="140" t="s">
        <v>167</v>
      </c>
      <c r="E208" s="141" t="s">
        <v>329</v>
      </c>
      <c r="F208" s="142" t="s">
        <v>330</v>
      </c>
      <c r="G208" s="143" t="s">
        <v>258</v>
      </c>
      <c r="H208" s="144">
        <v>91.277000000000001</v>
      </c>
      <c r="I208" s="145"/>
      <c r="J208" s="146">
        <f>ROUND(I208*H208,2)</f>
        <v>0</v>
      </c>
      <c r="K208" s="142" t="s">
        <v>171</v>
      </c>
      <c r="L208" s="30"/>
      <c r="M208" s="147" t="s">
        <v>1</v>
      </c>
      <c r="N208" s="148" t="s">
        <v>48</v>
      </c>
      <c r="O208" s="49"/>
      <c r="P208" s="149">
        <f>O208*H208</f>
        <v>0</v>
      </c>
      <c r="Q208" s="149">
        <v>0.20222999999999999</v>
      </c>
      <c r="R208" s="149">
        <f>Q208*H208</f>
        <v>18.45894771</v>
      </c>
      <c r="S208" s="149">
        <v>0</v>
      </c>
      <c r="T208" s="150">
        <f>S208*H208</f>
        <v>0</v>
      </c>
      <c r="AR208" s="16" t="s">
        <v>172</v>
      </c>
      <c r="AT208" s="16" t="s">
        <v>167</v>
      </c>
      <c r="AU208" s="16" t="s">
        <v>87</v>
      </c>
      <c r="AY208" s="16" t="s">
        <v>165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6" t="s">
        <v>85</v>
      </c>
      <c r="BK208" s="151">
        <f>ROUND(I208*H208,2)</f>
        <v>0</v>
      </c>
      <c r="BL208" s="16" t="s">
        <v>172</v>
      </c>
      <c r="BM208" s="16" t="s">
        <v>331</v>
      </c>
    </row>
    <row r="209" spans="2:65" s="11" customFormat="1" ht="11.25">
      <c r="B209" s="152"/>
      <c r="D209" s="153" t="s">
        <v>174</v>
      </c>
      <c r="E209" s="154" t="s">
        <v>1</v>
      </c>
      <c r="F209" s="155" t="s">
        <v>332</v>
      </c>
      <c r="H209" s="154" t="s">
        <v>1</v>
      </c>
      <c r="I209" s="156"/>
      <c r="L209" s="152"/>
      <c r="M209" s="157"/>
      <c r="N209" s="158"/>
      <c r="O209" s="158"/>
      <c r="P209" s="158"/>
      <c r="Q209" s="158"/>
      <c r="R209" s="158"/>
      <c r="S209" s="158"/>
      <c r="T209" s="159"/>
      <c r="AT209" s="154" t="s">
        <v>174</v>
      </c>
      <c r="AU209" s="154" t="s">
        <v>87</v>
      </c>
      <c r="AV209" s="11" t="s">
        <v>85</v>
      </c>
      <c r="AW209" s="11" t="s">
        <v>36</v>
      </c>
      <c r="AX209" s="11" t="s">
        <v>77</v>
      </c>
      <c r="AY209" s="154" t="s">
        <v>165</v>
      </c>
    </row>
    <row r="210" spans="2:65" s="12" customFormat="1" ht="11.25">
      <c r="B210" s="160"/>
      <c r="D210" s="153" t="s">
        <v>174</v>
      </c>
      <c r="E210" s="161" t="s">
        <v>1</v>
      </c>
      <c r="F210" s="162" t="s">
        <v>333</v>
      </c>
      <c r="H210" s="163">
        <v>104.95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174</v>
      </c>
      <c r="AU210" s="161" t="s">
        <v>87</v>
      </c>
      <c r="AV210" s="12" t="s">
        <v>87</v>
      </c>
      <c r="AW210" s="12" t="s">
        <v>36</v>
      </c>
      <c r="AX210" s="12" t="s">
        <v>77</v>
      </c>
      <c r="AY210" s="161" t="s">
        <v>165</v>
      </c>
    </row>
    <row r="211" spans="2:65" s="11" customFormat="1" ht="11.25">
      <c r="B211" s="152"/>
      <c r="D211" s="153" t="s">
        <v>174</v>
      </c>
      <c r="E211" s="154" t="s">
        <v>1</v>
      </c>
      <c r="F211" s="155" t="s">
        <v>334</v>
      </c>
      <c r="H211" s="154" t="s">
        <v>1</v>
      </c>
      <c r="I211" s="156"/>
      <c r="L211" s="152"/>
      <c r="M211" s="157"/>
      <c r="N211" s="158"/>
      <c r="O211" s="158"/>
      <c r="P211" s="158"/>
      <c r="Q211" s="158"/>
      <c r="R211" s="158"/>
      <c r="S211" s="158"/>
      <c r="T211" s="159"/>
      <c r="AT211" s="154" t="s">
        <v>174</v>
      </c>
      <c r="AU211" s="154" t="s">
        <v>87</v>
      </c>
      <c r="AV211" s="11" t="s">
        <v>85</v>
      </c>
      <c r="AW211" s="11" t="s">
        <v>36</v>
      </c>
      <c r="AX211" s="11" t="s">
        <v>77</v>
      </c>
      <c r="AY211" s="154" t="s">
        <v>165</v>
      </c>
    </row>
    <row r="212" spans="2:65" s="12" customFormat="1" ht="11.25">
      <c r="B212" s="160"/>
      <c r="D212" s="153" t="s">
        <v>174</v>
      </c>
      <c r="E212" s="161" t="s">
        <v>1</v>
      </c>
      <c r="F212" s="162" t="s">
        <v>335</v>
      </c>
      <c r="H212" s="163">
        <v>-13.673</v>
      </c>
      <c r="I212" s="164"/>
      <c r="L212" s="160"/>
      <c r="M212" s="165"/>
      <c r="N212" s="166"/>
      <c r="O212" s="166"/>
      <c r="P212" s="166"/>
      <c r="Q212" s="166"/>
      <c r="R212" s="166"/>
      <c r="S212" s="166"/>
      <c r="T212" s="167"/>
      <c r="AT212" s="161" t="s">
        <v>174</v>
      </c>
      <c r="AU212" s="161" t="s">
        <v>87</v>
      </c>
      <c r="AV212" s="12" t="s">
        <v>87</v>
      </c>
      <c r="AW212" s="12" t="s">
        <v>36</v>
      </c>
      <c r="AX212" s="12" t="s">
        <v>77</v>
      </c>
      <c r="AY212" s="161" t="s">
        <v>165</v>
      </c>
    </row>
    <row r="213" spans="2:65" s="13" customFormat="1" ht="11.25">
      <c r="B213" s="168"/>
      <c r="D213" s="153" t="s">
        <v>174</v>
      </c>
      <c r="E213" s="169" t="s">
        <v>1</v>
      </c>
      <c r="F213" s="170" t="s">
        <v>177</v>
      </c>
      <c r="H213" s="171">
        <v>91.277000000000001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69" t="s">
        <v>174</v>
      </c>
      <c r="AU213" s="169" t="s">
        <v>87</v>
      </c>
      <c r="AV213" s="13" t="s">
        <v>172</v>
      </c>
      <c r="AW213" s="13" t="s">
        <v>36</v>
      </c>
      <c r="AX213" s="13" t="s">
        <v>85</v>
      </c>
      <c r="AY213" s="169" t="s">
        <v>165</v>
      </c>
    </row>
    <row r="214" spans="2:65" s="1" customFormat="1" ht="16.5" customHeight="1">
      <c r="B214" s="139"/>
      <c r="C214" s="140" t="s">
        <v>336</v>
      </c>
      <c r="D214" s="140" t="s">
        <v>167</v>
      </c>
      <c r="E214" s="141" t="s">
        <v>337</v>
      </c>
      <c r="F214" s="142" t="s">
        <v>338</v>
      </c>
      <c r="G214" s="143" t="s">
        <v>258</v>
      </c>
      <c r="H214" s="144">
        <v>13.829000000000001</v>
      </c>
      <c r="I214" s="145"/>
      <c r="J214" s="146">
        <f>ROUND(I214*H214,2)</f>
        <v>0</v>
      </c>
      <c r="K214" s="142" t="s">
        <v>171</v>
      </c>
      <c r="L214" s="30"/>
      <c r="M214" s="147" t="s">
        <v>1</v>
      </c>
      <c r="N214" s="148" t="s">
        <v>48</v>
      </c>
      <c r="O214" s="49"/>
      <c r="P214" s="149">
        <f>O214*H214</f>
        <v>0</v>
      </c>
      <c r="Q214" s="149">
        <v>0.67488999999999999</v>
      </c>
      <c r="R214" s="149">
        <f>Q214*H214</f>
        <v>9.3330538100000009</v>
      </c>
      <c r="S214" s="149">
        <v>0</v>
      </c>
      <c r="T214" s="150">
        <f>S214*H214</f>
        <v>0</v>
      </c>
      <c r="AR214" s="16" t="s">
        <v>172</v>
      </c>
      <c r="AT214" s="16" t="s">
        <v>167</v>
      </c>
      <c r="AU214" s="16" t="s">
        <v>87</v>
      </c>
      <c r="AY214" s="16" t="s">
        <v>165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6" t="s">
        <v>85</v>
      </c>
      <c r="BK214" s="151">
        <f>ROUND(I214*H214,2)</f>
        <v>0</v>
      </c>
      <c r="BL214" s="16" t="s">
        <v>172</v>
      </c>
      <c r="BM214" s="16" t="s">
        <v>339</v>
      </c>
    </row>
    <row r="215" spans="2:65" s="11" customFormat="1" ht="11.25">
      <c r="B215" s="152"/>
      <c r="D215" s="153" t="s">
        <v>174</v>
      </c>
      <c r="E215" s="154" t="s">
        <v>1</v>
      </c>
      <c r="F215" s="155" t="s">
        <v>340</v>
      </c>
      <c r="H215" s="154" t="s">
        <v>1</v>
      </c>
      <c r="I215" s="156"/>
      <c r="L215" s="152"/>
      <c r="M215" s="157"/>
      <c r="N215" s="158"/>
      <c r="O215" s="158"/>
      <c r="P215" s="158"/>
      <c r="Q215" s="158"/>
      <c r="R215" s="158"/>
      <c r="S215" s="158"/>
      <c r="T215" s="159"/>
      <c r="AT215" s="154" t="s">
        <v>174</v>
      </c>
      <c r="AU215" s="154" t="s">
        <v>87</v>
      </c>
      <c r="AV215" s="11" t="s">
        <v>85</v>
      </c>
      <c r="AW215" s="11" t="s">
        <v>36</v>
      </c>
      <c r="AX215" s="11" t="s">
        <v>77</v>
      </c>
      <c r="AY215" s="154" t="s">
        <v>165</v>
      </c>
    </row>
    <row r="216" spans="2:65" s="12" customFormat="1" ht="11.25">
      <c r="B216" s="160"/>
      <c r="D216" s="153" t="s">
        <v>174</v>
      </c>
      <c r="E216" s="161" t="s">
        <v>1</v>
      </c>
      <c r="F216" s="162" t="s">
        <v>341</v>
      </c>
      <c r="H216" s="163">
        <v>4.4779999999999998</v>
      </c>
      <c r="I216" s="164"/>
      <c r="L216" s="160"/>
      <c r="M216" s="165"/>
      <c r="N216" s="166"/>
      <c r="O216" s="166"/>
      <c r="P216" s="166"/>
      <c r="Q216" s="166"/>
      <c r="R216" s="166"/>
      <c r="S216" s="166"/>
      <c r="T216" s="167"/>
      <c r="AT216" s="161" t="s">
        <v>174</v>
      </c>
      <c r="AU216" s="161" t="s">
        <v>87</v>
      </c>
      <c r="AV216" s="12" t="s">
        <v>87</v>
      </c>
      <c r="AW216" s="12" t="s">
        <v>36</v>
      </c>
      <c r="AX216" s="12" t="s">
        <v>77</v>
      </c>
      <c r="AY216" s="161" t="s">
        <v>165</v>
      </c>
    </row>
    <row r="217" spans="2:65" s="12" customFormat="1" ht="11.25">
      <c r="B217" s="160"/>
      <c r="D217" s="153" t="s">
        <v>174</v>
      </c>
      <c r="E217" s="161" t="s">
        <v>1</v>
      </c>
      <c r="F217" s="162" t="s">
        <v>342</v>
      </c>
      <c r="H217" s="163">
        <v>3.375</v>
      </c>
      <c r="I217" s="164"/>
      <c r="L217" s="160"/>
      <c r="M217" s="165"/>
      <c r="N217" s="166"/>
      <c r="O217" s="166"/>
      <c r="P217" s="166"/>
      <c r="Q217" s="166"/>
      <c r="R217" s="166"/>
      <c r="S217" s="166"/>
      <c r="T217" s="167"/>
      <c r="AT217" s="161" t="s">
        <v>174</v>
      </c>
      <c r="AU217" s="161" t="s">
        <v>87</v>
      </c>
      <c r="AV217" s="12" t="s">
        <v>87</v>
      </c>
      <c r="AW217" s="12" t="s">
        <v>36</v>
      </c>
      <c r="AX217" s="12" t="s">
        <v>77</v>
      </c>
      <c r="AY217" s="161" t="s">
        <v>165</v>
      </c>
    </row>
    <row r="218" spans="2:65" s="12" customFormat="1" ht="11.25">
      <c r="B218" s="160"/>
      <c r="D218" s="153" t="s">
        <v>174</v>
      </c>
      <c r="E218" s="161" t="s">
        <v>1</v>
      </c>
      <c r="F218" s="162" t="s">
        <v>343</v>
      </c>
      <c r="H218" s="163">
        <v>5.976</v>
      </c>
      <c r="I218" s="164"/>
      <c r="L218" s="160"/>
      <c r="M218" s="165"/>
      <c r="N218" s="166"/>
      <c r="O218" s="166"/>
      <c r="P218" s="166"/>
      <c r="Q218" s="166"/>
      <c r="R218" s="166"/>
      <c r="S218" s="166"/>
      <c r="T218" s="167"/>
      <c r="AT218" s="161" t="s">
        <v>174</v>
      </c>
      <c r="AU218" s="161" t="s">
        <v>87</v>
      </c>
      <c r="AV218" s="12" t="s">
        <v>87</v>
      </c>
      <c r="AW218" s="12" t="s">
        <v>36</v>
      </c>
      <c r="AX218" s="12" t="s">
        <v>77</v>
      </c>
      <c r="AY218" s="161" t="s">
        <v>165</v>
      </c>
    </row>
    <row r="219" spans="2:65" s="13" customFormat="1" ht="11.25">
      <c r="B219" s="168"/>
      <c r="D219" s="153" t="s">
        <v>174</v>
      </c>
      <c r="E219" s="169" t="s">
        <v>1</v>
      </c>
      <c r="F219" s="170" t="s">
        <v>177</v>
      </c>
      <c r="H219" s="171">
        <v>13.829000000000001</v>
      </c>
      <c r="I219" s="172"/>
      <c r="L219" s="168"/>
      <c r="M219" s="173"/>
      <c r="N219" s="174"/>
      <c r="O219" s="174"/>
      <c r="P219" s="174"/>
      <c r="Q219" s="174"/>
      <c r="R219" s="174"/>
      <c r="S219" s="174"/>
      <c r="T219" s="175"/>
      <c r="AT219" s="169" t="s">
        <v>174</v>
      </c>
      <c r="AU219" s="169" t="s">
        <v>87</v>
      </c>
      <c r="AV219" s="13" t="s">
        <v>172</v>
      </c>
      <c r="AW219" s="13" t="s">
        <v>36</v>
      </c>
      <c r="AX219" s="13" t="s">
        <v>85</v>
      </c>
      <c r="AY219" s="169" t="s">
        <v>165</v>
      </c>
    </row>
    <row r="220" spans="2:65" s="1" customFormat="1" ht="16.5" customHeight="1">
      <c r="B220" s="139"/>
      <c r="C220" s="140" t="s">
        <v>344</v>
      </c>
      <c r="D220" s="140" t="s">
        <v>167</v>
      </c>
      <c r="E220" s="141" t="s">
        <v>345</v>
      </c>
      <c r="F220" s="142" t="s">
        <v>346</v>
      </c>
      <c r="G220" s="143" t="s">
        <v>251</v>
      </c>
      <c r="H220" s="144">
        <v>0.20799999999999999</v>
      </c>
      <c r="I220" s="145"/>
      <c r="J220" s="146">
        <f>ROUND(I220*H220,2)</f>
        <v>0</v>
      </c>
      <c r="K220" s="142" t="s">
        <v>171</v>
      </c>
      <c r="L220" s="30"/>
      <c r="M220" s="147" t="s">
        <v>1</v>
      </c>
      <c r="N220" s="148" t="s">
        <v>48</v>
      </c>
      <c r="O220" s="49"/>
      <c r="P220" s="149">
        <f>O220*H220</f>
        <v>0</v>
      </c>
      <c r="Q220" s="149">
        <v>1.0461400000000001</v>
      </c>
      <c r="R220" s="149">
        <f>Q220*H220</f>
        <v>0.21759712</v>
      </c>
      <c r="S220" s="149">
        <v>0</v>
      </c>
      <c r="T220" s="150">
        <f>S220*H220</f>
        <v>0</v>
      </c>
      <c r="AR220" s="16" t="s">
        <v>172</v>
      </c>
      <c r="AT220" s="16" t="s">
        <v>167</v>
      </c>
      <c r="AU220" s="16" t="s">
        <v>87</v>
      </c>
      <c r="AY220" s="16" t="s">
        <v>165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6" t="s">
        <v>85</v>
      </c>
      <c r="BK220" s="151">
        <f>ROUND(I220*H220,2)</f>
        <v>0</v>
      </c>
      <c r="BL220" s="16" t="s">
        <v>172</v>
      </c>
      <c r="BM220" s="16" t="s">
        <v>347</v>
      </c>
    </row>
    <row r="221" spans="2:65" s="11" customFormat="1" ht="11.25">
      <c r="B221" s="152"/>
      <c r="D221" s="153" t="s">
        <v>174</v>
      </c>
      <c r="E221" s="154" t="s">
        <v>1</v>
      </c>
      <c r="F221" s="155" t="s">
        <v>348</v>
      </c>
      <c r="H221" s="154" t="s">
        <v>1</v>
      </c>
      <c r="I221" s="156"/>
      <c r="L221" s="152"/>
      <c r="M221" s="157"/>
      <c r="N221" s="158"/>
      <c r="O221" s="158"/>
      <c r="P221" s="158"/>
      <c r="Q221" s="158"/>
      <c r="R221" s="158"/>
      <c r="S221" s="158"/>
      <c r="T221" s="159"/>
      <c r="AT221" s="154" t="s">
        <v>174</v>
      </c>
      <c r="AU221" s="154" t="s">
        <v>87</v>
      </c>
      <c r="AV221" s="11" t="s">
        <v>85</v>
      </c>
      <c r="AW221" s="11" t="s">
        <v>36</v>
      </c>
      <c r="AX221" s="11" t="s">
        <v>77</v>
      </c>
      <c r="AY221" s="154" t="s">
        <v>165</v>
      </c>
    </row>
    <row r="222" spans="2:65" s="12" customFormat="1" ht="11.25">
      <c r="B222" s="160"/>
      <c r="D222" s="153" t="s">
        <v>174</v>
      </c>
      <c r="E222" s="161" t="s">
        <v>1</v>
      </c>
      <c r="F222" s="162" t="s">
        <v>349</v>
      </c>
      <c r="H222" s="163">
        <v>6.7000000000000004E-2</v>
      </c>
      <c r="I222" s="164"/>
      <c r="L222" s="160"/>
      <c r="M222" s="165"/>
      <c r="N222" s="166"/>
      <c r="O222" s="166"/>
      <c r="P222" s="166"/>
      <c r="Q222" s="166"/>
      <c r="R222" s="166"/>
      <c r="S222" s="166"/>
      <c r="T222" s="167"/>
      <c r="AT222" s="161" t="s">
        <v>174</v>
      </c>
      <c r="AU222" s="161" t="s">
        <v>87</v>
      </c>
      <c r="AV222" s="12" t="s">
        <v>87</v>
      </c>
      <c r="AW222" s="12" t="s">
        <v>36</v>
      </c>
      <c r="AX222" s="12" t="s">
        <v>77</v>
      </c>
      <c r="AY222" s="161" t="s">
        <v>165</v>
      </c>
    </row>
    <row r="223" spans="2:65" s="12" customFormat="1" ht="11.25">
      <c r="B223" s="160"/>
      <c r="D223" s="153" t="s">
        <v>174</v>
      </c>
      <c r="E223" s="161" t="s">
        <v>1</v>
      </c>
      <c r="F223" s="162" t="s">
        <v>350</v>
      </c>
      <c r="H223" s="163">
        <v>5.0999999999999997E-2</v>
      </c>
      <c r="I223" s="164"/>
      <c r="L223" s="160"/>
      <c r="M223" s="165"/>
      <c r="N223" s="166"/>
      <c r="O223" s="166"/>
      <c r="P223" s="166"/>
      <c r="Q223" s="166"/>
      <c r="R223" s="166"/>
      <c r="S223" s="166"/>
      <c r="T223" s="167"/>
      <c r="AT223" s="161" t="s">
        <v>174</v>
      </c>
      <c r="AU223" s="161" t="s">
        <v>87</v>
      </c>
      <c r="AV223" s="12" t="s">
        <v>87</v>
      </c>
      <c r="AW223" s="12" t="s">
        <v>36</v>
      </c>
      <c r="AX223" s="12" t="s">
        <v>77</v>
      </c>
      <c r="AY223" s="161" t="s">
        <v>165</v>
      </c>
    </row>
    <row r="224" spans="2:65" s="12" customFormat="1" ht="11.25">
      <c r="B224" s="160"/>
      <c r="D224" s="153" t="s">
        <v>174</v>
      </c>
      <c r="E224" s="161" t="s">
        <v>1</v>
      </c>
      <c r="F224" s="162" t="s">
        <v>351</v>
      </c>
      <c r="H224" s="163">
        <v>0.09</v>
      </c>
      <c r="I224" s="164"/>
      <c r="L224" s="160"/>
      <c r="M224" s="165"/>
      <c r="N224" s="166"/>
      <c r="O224" s="166"/>
      <c r="P224" s="166"/>
      <c r="Q224" s="166"/>
      <c r="R224" s="166"/>
      <c r="S224" s="166"/>
      <c r="T224" s="167"/>
      <c r="AT224" s="161" t="s">
        <v>174</v>
      </c>
      <c r="AU224" s="161" t="s">
        <v>87</v>
      </c>
      <c r="AV224" s="12" t="s">
        <v>87</v>
      </c>
      <c r="AW224" s="12" t="s">
        <v>36</v>
      </c>
      <c r="AX224" s="12" t="s">
        <v>77</v>
      </c>
      <c r="AY224" s="161" t="s">
        <v>165</v>
      </c>
    </row>
    <row r="225" spans="2:65" s="13" customFormat="1" ht="11.25">
      <c r="B225" s="168"/>
      <c r="D225" s="153" t="s">
        <v>174</v>
      </c>
      <c r="E225" s="169" t="s">
        <v>1</v>
      </c>
      <c r="F225" s="170" t="s">
        <v>177</v>
      </c>
      <c r="H225" s="171">
        <v>0.20799999999999999</v>
      </c>
      <c r="I225" s="172"/>
      <c r="L225" s="168"/>
      <c r="M225" s="173"/>
      <c r="N225" s="174"/>
      <c r="O225" s="174"/>
      <c r="P225" s="174"/>
      <c r="Q225" s="174"/>
      <c r="R225" s="174"/>
      <c r="S225" s="174"/>
      <c r="T225" s="175"/>
      <c r="AT225" s="169" t="s">
        <v>174</v>
      </c>
      <c r="AU225" s="169" t="s">
        <v>87</v>
      </c>
      <c r="AV225" s="13" t="s">
        <v>172</v>
      </c>
      <c r="AW225" s="13" t="s">
        <v>36</v>
      </c>
      <c r="AX225" s="13" t="s">
        <v>85</v>
      </c>
      <c r="AY225" s="169" t="s">
        <v>165</v>
      </c>
    </row>
    <row r="226" spans="2:65" s="1" customFormat="1" ht="16.5" customHeight="1">
      <c r="B226" s="139"/>
      <c r="C226" s="140" t="s">
        <v>352</v>
      </c>
      <c r="D226" s="140" t="s">
        <v>167</v>
      </c>
      <c r="E226" s="141" t="s">
        <v>353</v>
      </c>
      <c r="F226" s="142" t="s">
        <v>354</v>
      </c>
      <c r="G226" s="143" t="s">
        <v>258</v>
      </c>
      <c r="H226" s="144">
        <v>78.846999999999994</v>
      </c>
      <c r="I226" s="145"/>
      <c r="J226" s="146">
        <f>ROUND(I226*H226,2)</f>
        <v>0</v>
      </c>
      <c r="K226" s="142" t="s">
        <v>171</v>
      </c>
      <c r="L226" s="30"/>
      <c r="M226" s="147" t="s">
        <v>1</v>
      </c>
      <c r="N226" s="148" t="s">
        <v>48</v>
      </c>
      <c r="O226" s="49"/>
      <c r="P226" s="149">
        <f>O226*H226</f>
        <v>0</v>
      </c>
      <c r="Q226" s="149">
        <v>8.7309999999999999E-2</v>
      </c>
      <c r="R226" s="149">
        <f>Q226*H226</f>
        <v>6.8841315699999992</v>
      </c>
      <c r="S226" s="149">
        <v>0</v>
      </c>
      <c r="T226" s="150">
        <f>S226*H226</f>
        <v>0</v>
      </c>
      <c r="AR226" s="16" t="s">
        <v>172</v>
      </c>
      <c r="AT226" s="16" t="s">
        <v>167</v>
      </c>
      <c r="AU226" s="16" t="s">
        <v>87</v>
      </c>
      <c r="AY226" s="16" t="s">
        <v>165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6" t="s">
        <v>85</v>
      </c>
      <c r="BK226" s="151">
        <f>ROUND(I226*H226,2)</f>
        <v>0</v>
      </c>
      <c r="BL226" s="16" t="s">
        <v>172</v>
      </c>
      <c r="BM226" s="16" t="s">
        <v>355</v>
      </c>
    </row>
    <row r="227" spans="2:65" s="11" customFormat="1" ht="11.25">
      <c r="B227" s="152"/>
      <c r="D227" s="153" t="s">
        <v>174</v>
      </c>
      <c r="E227" s="154" t="s">
        <v>1</v>
      </c>
      <c r="F227" s="155" t="s">
        <v>356</v>
      </c>
      <c r="H227" s="154" t="s">
        <v>1</v>
      </c>
      <c r="I227" s="156"/>
      <c r="L227" s="152"/>
      <c r="M227" s="157"/>
      <c r="N227" s="158"/>
      <c r="O227" s="158"/>
      <c r="P227" s="158"/>
      <c r="Q227" s="158"/>
      <c r="R227" s="158"/>
      <c r="S227" s="158"/>
      <c r="T227" s="159"/>
      <c r="AT227" s="154" t="s">
        <v>174</v>
      </c>
      <c r="AU227" s="154" t="s">
        <v>87</v>
      </c>
      <c r="AV227" s="11" t="s">
        <v>85</v>
      </c>
      <c r="AW227" s="11" t="s">
        <v>36</v>
      </c>
      <c r="AX227" s="11" t="s">
        <v>77</v>
      </c>
      <c r="AY227" s="154" t="s">
        <v>165</v>
      </c>
    </row>
    <row r="228" spans="2:65" s="12" customFormat="1" ht="11.25">
      <c r="B228" s="160"/>
      <c r="D228" s="153" t="s">
        <v>174</v>
      </c>
      <c r="E228" s="161" t="s">
        <v>1</v>
      </c>
      <c r="F228" s="162" t="s">
        <v>357</v>
      </c>
      <c r="H228" s="163">
        <v>80.010000000000005</v>
      </c>
      <c r="I228" s="164"/>
      <c r="L228" s="160"/>
      <c r="M228" s="165"/>
      <c r="N228" s="166"/>
      <c r="O228" s="166"/>
      <c r="P228" s="166"/>
      <c r="Q228" s="166"/>
      <c r="R228" s="166"/>
      <c r="S228" s="166"/>
      <c r="T228" s="167"/>
      <c r="AT228" s="161" t="s">
        <v>174</v>
      </c>
      <c r="AU228" s="161" t="s">
        <v>87</v>
      </c>
      <c r="AV228" s="12" t="s">
        <v>87</v>
      </c>
      <c r="AW228" s="12" t="s">
        <v>36</v>
      </c>
      <c r="AX228" s="12" t="s">
        <v>77</v>
      </c>
      <c r="AY228" s="161" t="s">
        <v>165</v>
      </c>
    </row>
    <row r="229" spans="2:65" s="12" customFormat="1" ht="11.25">
      <c r="B229" s="160"/>
      <c r="D229" s="153" t="s">
        <v>174</v>
      </c>
      <c r="E229" s="161" t="s">
        <v>1</v>
      </c>
      <c r="F229" s="162" t="s">
        <v>358</v>
      </c>
      <c r="H229" s="163">
        <v>11.765000000000001</v>
      </c>
      <c r="I229" s="164"/>
      <c r="L229" s="160"/>
      <c r="M229" s="165"/>
      <c r="N229" s="166"/>
      <c r="O229" s="166"/>
      <c r="P229" s="166"/>
      <c r="Q229" s="166"/>
      <c r="R229" s="166"/>
      <c r="S229" s="166"/>
      <c r="T229" s="167"/>
      <c r="AT229" s="161" t="s">
        <v>174</v>
      </c>
      <c r="AU229" s="161" t="s">
        <v>87</v>
      </c>
      <c r="AV229" s="12" t="s">
        <v>87</v>
      </c>
      <c r="AW229" s="12" t="s">
        <v>36</v>
      </c>
      <c r="AX229" s="12" t="s">
        <v>77</v>
      </c>
      <c r="AY229" s="161" t="s">
        <v>165</v>
      </c>
    </row>
    <row r="230" spans="2:65" s="11" customFormat="1" ht="11.25">
      <c r="B230" s="152"/>
      <c r="D230" s="153" t="s">
        <v>174</v>
      </c>
      <c r="E230" s="154" t="s">
        <v>1</v>
      </c>
      <c r="F230" s="155" t="s">
        <v>359</v>
      </c>
      <c r="H230" s="154" t="s">
        <v>1</v>
      </c>
      <c r="I230" s="156"/>
      <c r="L230" s="152"/>
      <c r="M230" s="157"/>
      <c r="N230" s="158"/>
      <c r="O230" s="158"/>
      <c r="P230" s="158"/>
      <c r="Q230" s="158"/>
      <c r="R230" s="158"/>
      <c r="S230" s="158"/>
      <c r="T230" s="159"/>
      <c r="AT230" s="154" t="s">
        <v>174</v>
      </c>
      <c r="AU230" s="154" t="s">
        <v>87</v>
      </c>
      <c r="AV230" s="11" t="s">
        <v>85</v>
      </c>
      <c r="AW230" s="11" t="s">
        <v>36</v>
      </c>
      <c r="AX230" s="11" t="s">
        <v>77</v>
      </c>
      <c r="AY230" s="154" t="s">
        <v>165</v>
      </c>
    </row>
    <row r="231" spans="2:65" s="12" customFormat="1" ht="11.25">
      <c r="B231" s="160"/>
      <c r="D231" s="153" t="s">
        <v>174</v>
      </c>
      <c r="E231" s="161" t="s">
        <v>1</v>
      </c>
      <c r="F231" s="162" t="s">
        <v>360</v>
      </c>
      <c r="H231" s="163">
        <v>-12.928000000000001</v>
      </c>
      <c r="I231" s="164"/>
      <c r="L231" s="160"/>
      <c r="M231" s="165"/>
      <c r="N231" s="166"/>
      <c r="O231" s="166"/>
      <c r="P231" s="166"/>
      <c r="Q231" s="166"/>
      <c r="R231" s="166"/>
      <c r="S231" s="166"/>
      <c r="T231" s="167"/>
      <c r="AT231" s="161" t="s">
        <v>174</v>
      </c>
      <c r="AU231" s="161" t="s">
        <v>87</v>
      </c>
      <c r="AV231" s="12" t="s">
        <v>87</v>
      </c>
      <c r="AW231" s="12" t="s">
        <v>36</v>
      </c>
      <c r="AX231" s="12" t="s">
        <v>77</v>
      </c>
      <c r="AY231" s="161" t="s">
        <v>165</v>
      </c>
    </row>
    <row r="232" spans="2:65" s="13" customFormat="1" ht="11.25">
      <c r="B232" s="168"/>
      <c r="D232" s="153" t="s">
        <v>174</v>
      </c>
      <c r="E232" s="169" t="s">
        <v>1</v>
      </c>
      <c r="F232" s="170" t="s">
        <v>177</v>
      </c>
      <c r="H232" s="171">
        <v>78.846999999999994</v>
      </c>
      <c r="I232" s="172"/>
      <c r="L232" s="168"/>
      <c r="M232" s="173"/>
      <c r="N232" s="174"/>
      <c r="O232" s="174"/>
      <c r="P232" s="174"/>
      <c r="Q232" s="174"/>
      <c r="R232" s="174"/>
      <c r="S232" s="174"/>
      <c r="T232" s="175"/>
      <c r="AT232" s="169" t="s">
        <v>174</v>
      </c>
      <c r="AU232" s="169" t="s">
        <v>87</v>
      </c>
      <c r="AV232" s="13" t="s">
        <v>172</v>
      </c>
      <c r="AW232" s="13" t="s">
        <v>36</v>
      </c>
      <c r="AX232" s="13" t="s">
        <v>85</v>
      </c>
      <c r="AY232" s="169" t="s">
        <v>165</v>
      </c>
    </row>
    <row r="233" spans="2:65" s="1" customFormat="1" ht="16.5" customHeight="1">
      <c r="B233" s="139"/>
      <c r="C233" s="140" t="s">
        <v>361</v>
      </c>
      <c r="D233" s="140" t="s">
        <v>167</v>
      </c>
      <c r="E233" s="141" t="s">
        <v>362</v>
      </c>
      <c r="F233" s="142" t="s">
        <v>363</v>
      </c>
      <c r="G233" s="143" t="s">
        <v>258</v>
      </c>
      <c r="H233" s="144">
        <v>6</v>
      </c>
      <c r="I233" s="145"/>
      <c r="J233" s="146">
        <f>ROUND(I233*H233,2)</f>
        <v>0</v>
      </c>
      <c r="K233" s="142" t="s">
        <v>171</v>
      </c>
      <c r="L233" s="30"/>
      <c r="M233" s="147" t="s">
        <v>1</v>
      </c>
      <c r="N233" s="148" t="s">
        <v>48</v>
      </c>
      <c r="O233" s="49"/>
      <c r="P233" s="149">
        <f>O233*H233</f>
        <v>0</v>
      </c>
      <c r="Q233" s="149">
        <v>0.13708999999999999</v>
      </c>
      <c r="R233" s="149">
        <f>Q233*H233</f>
        <v>0.82253999999999994</v>
      </c>
      <c r="S233" s="149">
        <v>0</v>
      </c>
      <c r="T233" s="150">
        <f>S233*H233</f>
        <v>0</v>
      </c>
      <c r="AR233" s="16" t="s">
        <v>172</v>
      </c>
      <c r="AT233" s="16" t="s">
        <v>167</v>
      </c>
      <c r="AU233" s="16" t="s">
        <v>87</v>
      </c>
      <c r="AY233" s="16" t="s">
        <v>165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6" t="s">
        <v>85</v>
      </c>
      <c r="BK233" s="151">
        <f>ROUND(I233*H233,2)</f>
        <v>0</v>
      </c>
      <c r="BL233" s="16" t="s">
        <v>172</v>
      </c>
      <c r="BM233" s="16" t="s">
        <v>364</v>
      </c>
    </row>
    <row r="234" spans="2:65" s="11" customFormat="1" ht="11.25">
      <c r="B234" s="152"/>
      <c r="D234" s="153" t="s">
        <v>174</v>
      </c>
      <c r="E234" s="154" t="s">
        <v>1</v>
      </c>
      <c r="F234" s="155" t="s">
        <v>365</v>
      </c>
      <c r="H234" s="154" t="s">
        <v>1</v>
      </c>
      <c r="I234" s="156"/>
      <c r="L234" s="152"/>
      <c r="M234" s="157"/>
      <c r="N234" s="158"/>
      <c r="O234" s="158"/>
      <c r="P234" s="158"/>
      <c r="Q234" s="158"/>
      <c r="R234" s="158"/>
      <c r="S234" s="158"/>
      <c r="T234" s="159"/>
      <c r="AT234" s="154" t="s">
        <v>174</v>
      </c>
      <c r="AU234" s="154" t="s">
        <v>87</v>
      </c>
      <c r="AV234" s="11" t="s">
        <v>85</v>
      </c>
      <c r="AW234" s="11" t="s">
        <v>36</v>
      </c>
      <c r="AX234" s="11" t="s">
        <v>77</v>
      </c>
      <c r="AY234" s="154" t="s">
        <v>165</v>
      </c>
    </row>
    <row r="235" spans="2:65" s="12" customFormat="1" ht="11.25">
      <c r="B235" s="160"/>
      <c r="D235" s="153" t="s">
        <v>174</v>
      </c>
      <c r="E235" s="161" t="s">
        <v>1</v>
      </c>
      <c r="F235" s="162" t="s">
        <v>366</v>
      </c>
      <c r="H235" s="163">
        <v>6</v>
      </c>
      <c r="I235" s="164"/>
      <c r="L235" s="160"/>
      <c r="M235" s="165"/>
      <c r="N235" s="166"/>
      <c r="O235" s="166"/>
      <c r="P235" s="166"/>
      <c r="Q235" s="166"/>
      <c r="R235" s="166"/>
      <c r="S235" s="166"/>
      <c r="T235" s="167"/>
      <c r="AT235" s="161" t="s">
        <v>174</v>
      </c>
      <c r="AU235" s="161" t="s">
        <v>87</v>
      </c>
      <c r="AV235" s="12" t="s">
        <v>87</v>
      </c>
      <c r="AW235" s="12" t="s">
        <v>36</v>
      </c>
      <c r="AX235" s="12" t="s">
        <v>77</v>
      </c>
      <c r="AY235" s="161" t="s">
        <v>165</v>
      </c>
    </row>
    <row r="236" spans="2:65" s="13" customFormat="1" ht="11.25">
      <c r="B236" s="168"/>
      <c r="D236" s="153" t="s">
        <v>174</v>
      </c>
      <c r="E236" s="169" t="s">
        <v>1</v>
      </c>
      <c r="F236" s="170" t="s">
        <v>177</v>
      </c>
      <c r="H236" s="171">
        <v>6</v>
      </c>
      <c r="I236" s="172"/>
      <c r="L236" s="168"/>
      <c r="M236" s="173"/>
      <c r="N236" s="174"/>
      <c r="O236" s="174"/>
      <c r="P236" s="174"/>
      <c r="Q236" s="174"/>
      <c r="R236" s="174"/>
      <c r="S236" s="174"/>
      <c r="T236" s="175"/>
      <c r="AT236" s="169" t="s">
        <v>174</v>
      </c>
      <c r="AU236" s="169" t="s">
        <v>87</v>
      </c>
      <c r="AV236" s="13" t="s">
        <v>172</v>
      </c>
      <c r="AW236" s="13" t="s">
        <v>36</v>
      </c>
      <c r="AX236" s="13" t="s">
        <v>85</v>
      </c>
      <c r="AY236" s="169" t="s">
        <v>165</v>
      </c>
    </row>
    <row r="237" spans="2:65" s="1" customFormat="1" ht="16.5" customHeight="1">
      <c r="B237" s="139"/>
      <c r="C237" s="140" t="s">
        <v>367</v>
      </c>
      <c r="D237" s="140" t="s">
        <v>167</v>
      </c>
      <c r="E237" s="141" t="s">
        <v>368</v>
      </c>
      <c r="F237" s="142" t="s">
        <v>369</v>
      </c>
      <c r="G237" s="143" t="s">
        <v>370</v>
      </c>
      <c r="H237" s="144">
        <v>34.86</v>
      </c>
      <c r="I237" s="145"/>
      <c r="J237" s="146">
        <f>ROUND(I237*H237,2)</f>
        <v>0</v>
      </c>
      <c r="K237" s="142" t="s">
        <v>171</v>
      </c>
      <c r="L237" s="30"/>
      <c r="M237" s="147" t="s">
        <v>1</v>
      </c>
      <c r="N237" s="148" t="s">
        <v>48</v>
      </c>
      <c r="O237" s="49"/>
      <c r="P237" s="149">
        <f>O237*H237</f>
        <v>0</v>
      </c>
      <c r="Q237" s="149">
        <v>1.2E-4</v>
      </c>
      <c r="R237" s="149">
        <f>Q237*H237</f>
        <v>4.1831999999999998E-3</v>
      </c>
      <c r="S237" s="149">
        <v>0</v>
      </c>
      <c r="T237" s="150">
        <f>S237*H237</f>
        <v>0</v>
      </c>
      <c r="AR237" s="16" t="s">
        <v>172</v>
      </c>
      <c r="AT237" s="16" t="s">
        <v>167</v>
      </c>
      <c r="AU237" s="16" t="s">
        <v>87</v>
      </c>
      <c r="AY237" s="16" t="s">
        <v>165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6" t="s">
        <v>85</v>
      </c>
      <c r="BK237" s="151">
        <f>ROUND(I237*H237,2)</f>
        <v>0</v>
      </c>
      <c r="BL237" s="16" t="s">
        <v>172</v>
      </c>
      <c r="BM237" s="16" t="s">
        <v>371</v>
      </c>
    </row>
    <row r="238" spans="2:65" s="11" customFormat="1" ht="11.25">
      <c r="B238" s="152"/>
      <c r="D238" s="153" t="s">
        <v>174</v>
      </c>
      <c r="E238" s="154" t="s">
        <v>1</v>
      </c>
      <c r="F238" s="155" t="s">
        <v>372</v>
      </c>
      <c r="H238" s="154" t="s">
        <v>1</v>
      </c>
      <c r="I238" s="156"/>
      <c r="L238" s="152"/>
      <c r="M238" s="157"/>
      <c r="N238" s="158"/>
      <c r="O238" s="158"/>
      <c r="P238" s="158"/>
      <c r="Q238" s="158"/>
      <c r="R238" s="158"/>
      <c r="S238" s="158"/>
      <c r="T238" s="159"/>
      <c r="AT238" s="154" t="s">
        <v>174</v>
      </c>
      <c r="AU238" s="154" t="s">
        <v>87</v>
      </c>
      <c r="AV238" s="11" t="s">
        <v>85</v>
      </c>
      <c r="AW238" s="11" t="s">
        <v>36</v>
      </c>
      <c r="AX238" s="11" t="s">
        <v>77</v>
      </c>
      <c r="AY238" s="154" t="s">
        <v>165</v>
      </c>
    </row>
    <row r="239" spans="2:65" s="12" customFormat="1" ht="11.25">
      <c r="B239" s="160"/>
      <c r="D239" s="153" t="s">
        <v>174</v>
      </c>
      <c r="E239" s="161" t="s">
        <v>1</v>
      </c>
      <c r="F239" s="162" t="s">
        <v>373</v>
      </c>
      <c r="H239" s="163">
        <v>24</v>
      </c>
      <c r="I239" s="164"/>
      <c r="L239" s="160"/>
      <c r="M239" s="165"/>
      <c r="N239" s="166"/>
      <c r="O239" s="166"/>
      <c r="P239" s="166"/>
      <c r="Q239" s="166"/>
      <c r="R239" s="166"/>
      <c r="S239" s="166"/>
      <c r="T239" s="167"/>
      <c r="AT239" s="161" t="s">
        <v>174</v>
      </c>
      <c r="AU239" s="161" t="s">
        <v>87</v>
      </c>
      <c r="AV239" s="12" t="s">
        <v>87</v>
      </c>
      <c r="AW239" s="12" t="s">
        <v>36</v>
      </c>
      <c r="AX239" s="12" t="s">
        <v>77</v>
      </c>
      <c r="AY239" s="161" t="s">
        <v>165</v>
      </c>
    </row>
    <row r="240" spans="2:65" s="12" customFormat="1" ht="11.25">
      <c r="B240" s="160"/>
      <c r="D240" s="153" t="s">
        <v>174</v>
      </c>
      <c r="E240" s="161" t="s">
        <v>1</v>
      </c>
      <c r="F240" s="162" t="s">
        <v>374</v>
      </c>
      <c r="H240" s="163">
        <v>10.86</v>
      </c>
      <c r="I240" s="164"/>
      <c r="L240" s="160"/>
      <c r="M240" s="165"/>
      <c r="N240" s="166"/>
      <c r="O240" s="166"/>
      <c r="P240" s="166"/>
      <c r="Q240" s="166"/>
      <c r="R240" s="166"/>
      <c r="S240" s="166"/>
      <c r="T240" s="167"/>
      <c r="AT240" s="161" t="s">
        <v>174</v>
      </c>
      <c r="AU240" s="161" t="s">
        <v>87</v>
      </c>
      <c r="AV240" s="12" t="s">
        <v>87</v>
      </c>
      <c r="AW240" s="12" t="s">
        <v>36</v>
      </c>
      <c r="AX240" s="12" t="s">
        <v>77</v>
      </c>
      <c r="AY240" s="161" t="s">
        <v>165</v>
      </c>
    </row>
    <row r="241" spans="2:65" s="13" customFormat="1" ht="11.25">
      <c r="B241" s="168"/>
      <c r="D241" s="153" t="s">
        <v>174</v>
      </c>
      <c r="E241" s="169" t="s">
        <v>1</v>
      </c>
      <c r="F241" s="170" t="s">
        <v>177</v>
      </c>
      <c r="H241" s="171">
        <v>34.86</v>
      </c>
      <c r="I241" s="172"/>
      <c r="L241" s="168"/>
      <c r="M241" s="173"/>
      <c r="N241" s="174"/>
      <c r="O241" s="174"/>
      <c r="P241" s="174"/>
      <c r="Q241" s="174"/>
      <c r="R241" s="174"/>
      <c r="S241" s="174"/>
      <c r="T241" s="175"/>
      <c r="AT241" s="169" t="s">
        <v>174</v>
      </c>
      <c r="AU241" s="169" t="s">
        <v>87</v>
      </c>
      <c r="AV241" s="13" t="s">
        <v>172</v>
      </c>
      <c r="AW241" s="13" t="s">
        <v>36</v>
      </c>
      <c r="AX241" s="13" t="s">
        <v>85</v>
      </c>
      <c r="AY241" s="169" t="s">
        <v>165</v>
      </c>
    </row>
    <row r="242" spans="2:65" s="1" customFormat="1" ht="16.5" customHeight="1">
      <c r="B242" s="139"/>
      <c r="C242" s="140" t="s">
        <v>375</v>
      </c>
      <c r="D242" s="140" t="s">
        <v>167</v>
      </c>
      <c r="E242" s="141" t="s">
        <v>376</v>
      </c>
      <c r="F242" s="142" t="s">
        <v>377</v>
      </c>
      <c r="G242" s="143" t="s">
        <v>378</v>
      </c>
      <c r="H242" s="144">
        <v>3</v>
      </c>
      <c r="I242" s="145"/>
      <c r="J242" s="146">
        <f>ROUND(I242*H242,2)</f>
        <v>0</v>
      </c>
      <c r="K242" s="142" t="s">
        <v>171</v>
      </c>
      <c r="L242" s="30"/>
      <c r="M242" s="147" t="s">
        <v>1</v>
      </c>
      <c r="N242" s="148" t="s">
        <v>48</v>
      </c>
      <c r="O242" s="49"/>
      <c r="P242" s="149">
        <f>O242*H242</f>
        <v>0</v>
      </c>
      <c r="Q242" s="149">
        <v>5.4550000000000001E-2</v>
      </c>
      <c r="R242" s="149">
        <f>Q242*H242</f>
        <v>0.16365000000000002</v>
      </c>
      <c r="S242" s="149">
        <v>0</v>
      </c>
      <c r="T242" s="150">
        <f>S242*H242</f>
        <v>0</v>
      </c>
      <c r="AR242" s="16" t="s">
        <v>172</v>
      </c>
      <c r="AT242" s="16" t="s">
        <v>167</v>
      </c>
      <c r="AU242" s="16" t="s">
        <v>87</v>
      </c>
      <c r="AY242" s="16" t="s">
        <v>165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6" t="s">
        <v>85</v>
      </c>
      <c r="BK242" s="151">
        <f>ROUND(I242*H242,2)</f>
        <v>0</v>
      </c>
      <c r="BL242" s="16" t="s">
        <v>172</v>
      </c>
      <c r="BM242" s="16" t="s">
        <v>379</v>
      </c>
    </row>
    <row r="243" spans="2:65" s="11" customFormat="1" ht="11.25">
      <c r="B243" s="152"/>
      <c r="D243" s="153" t="s">
        <v>174</v>
      </c>
      <c r="E243" s="154" t="s">
        <v>1</v>
      </c>
      <c r="F243" s="155" t="s">
        <v>380</v>
      </c>
      <c r="H243" s="154" t="s">
        <v>1</v>
      </c>
      <c r="I243" s="156"/>
      <c r="L243" s="152"/>
      <c r="M243" s="157"/>
      <c r="N243" s="158"/>
      <c r="O243" s="158"/>
      <c r="P243" s="158"/>
      <c r="Q243" s="158"/>
      <c r="R243" s="158"/>
      <c r="S243" s="158"/>
      <c r="T243" s="159"/>
      <c r="AT243" s="154" t="s">
        <v>174</v>
      </c>
      <c r="AU243" s="154" t="s">
        <v>87</v>
      </c>
      <c r="AV243" s="11" t="s">
        <v>85</v>
      </c>
      <c r="AW243" s="11" t="s">
        <v>36</v>
      </c>
      <c r="AX243" s="11" t="s">
        <v>77</v>
      </c>
      <c r="AY243" s="154" t="s">
        <v>165</v>
      </c>
    </row>
    <row r="244" spans="2:65" s="11" customFormat="1" ht="11.25">
      <c r="B244" s="152"/>
      <c r="D244" s="153" t="s">
        <v>174</v>
      </c>
      <c r="E244" s="154" t="s">
        <v>1</v>
      </c>
      <c r="F244" s="155" t="s">
        <v>381</v>
      </c>
      <c r="H244" s="154" t="s">
        <v>1</v>
      </c>
      <c r="I244" s="156"/>
      <c r="L244" s="152"/>
      <c r="M244" s="157"/>
      <c r="N244" s="158"/>
      <c r="O244" s="158"/>
      <c r="P244" s="158"/>
      <c r="Q244" s="158"/>
      <c r="R244" s="158"/>
      <c r="S244" s="158"/>
      <c r="T244" s="159"/>
      <c r="AT244" s="154" t="s">
        <v>174</v>
      </c>
      <c r="AU244" s="154" t="s">
        <v>87</v>
      </c>
      <c r="AV244" s="11" t="s">
        <v>85</v>
      </c>
      <c r="AW244" s="11" t="s">
        <v>36</v>
      </c>
      <c r="AX244" s="11" t="s">
        <v>77</v>
      </c>
      <c r="AY244" s="154" t="s">
        <v>165</v>
      </c>
    </row>
    <row r="245" spans="2:65" s="12" customFormat="1" ht="11.25">
      <c r="B245" s="160"/>
      <c r="D245" s="153" t="s">
        <v>174</v>
      </c>
      <c r="E245" s="161" t="s">
        <v>1</v>
      </c>
      <c r="F245" s="162" t="s">
        <v>181</v>
      </c>
      <c r="H245" s="163">
        <v>3</v>
      </c>
      <c r="I245" s="164"/>
      <c r="L245" s="160"/>
      <c r="M245" s="165"/>
      <c r="N245" s="166"/>
      <c r="O245" s="166"/>
      <c r="P245" s="166"/>
      <c r="Q245" s="166"/>
      <c r="R245" s="166"/>
      <c r="S245" s="166"/>
      <c r="T245" s="167"/>
      <c r="AT245" s="161" t="s">
        <v>174</v>
      </c>
      <c r="AU245" s="161" t="s">
        <v>87</v>
      </c>
      <c r="AV245" s="12" t="s">
        <v>87</v>
      </c>
      <c r="AW245" s="12" t="s">
        <v>36</v>
      </c>
      <c r="AX245" s="12" t="s">
        <v>77</v>
      </c>
      <c r="AY245" s="161" t="s">
        <v>165</v>
      </c>
    </row>
    <row r="246" spans="2:65" s="13" customFormat="1" ht="11.25">
      <c r="B246" s="168"/>
      <c r="D246" s="153" t="s">
        <v>174</v>
      </c>
      <c r="E246" s="169" t="s">
        <v>1</v>
      </c>
      <c r="F246" s="170" t="s">
        <v>177</v>
      </c>
      <c r="H246" s="171">
        <v>3</v>
      </c>
      <c r="I246" s="172"/>
      <c r="L246" s="168"/>
      <c r="M246" s="173"/>
      <c r="N246" s="174"/>
      <c r="O246" s="174"/>
      <c r="P246" s="174"/>
      <c r="Q246" s="174"/>
      <c r="R246" s="174"/>
      <c r="S246" s="174"/>
      <c r="T246" s="175"/>
      <c r="AT246" s="169" t="s">
        <v>174</v>
      </c>
      <c r="AU246" s="169" t="s">
        <v>87</v>
      </c>
      <c r="AV246" s="13" t="s">
        <v>172</v>
      </c>
      <c r="AW246" s="13" t="s">
        <v>36</v>
      </c>
      <c r="AX246" s="13" t="s">
        <v>85</v>
      </c>
      <c r="AY246" s="169" t="s">
        <v>165</v>
      </c>
    </row>
    <row r="247" spans="2:65" s="1" customFormat="1" ht="16.5" customHeight="1">
      <c r="B247" s="139"/>
      <c r="C247" s="140" t="s">
        <v>382</v>
      </c>
      <c r="D247" s="140" t="s">
        <v>167</v>
      </c>
      <c r="E247" s="141" t="s">
        <v>383</v>
      </c>
      <c r="F247" s="142" t="s">
        <v>384</v>
      </c>
      <c r="G247" s="143" t="s">
        <v>378</v>
      </c>
      <c r="H247" s="144">
        <v>12</v>
      </c>
      <c r="I247" s="145"/>
      <c r="J247" s="146">
        <f>ROUND(I247*H247,2)</f>
        <v>0</v>
      </c>
      <c r="K247" s="142" t="s">
        <v>171</v>
      </c>
      <c r="L247" s="30"/>
      <c r="M247" s="147" t="s">
        <v>1</v>
      </c>
      <c r="N247" s="148" t="s">
        <v>48</v>
      </c>
      <c r="O247" s="49"/>
      <c r="P247" s="149">
        <f>O247*H247</f>
        <v>0</v>
      </c>
      <c r="Q247" s="149">
        <v>3.6549999999999999E-2</v>
      </c>
      <c r="R247" s="149">
        <f>Q247*H247</f>
        <v>0.43859999999999999</v>
      </c>
      <c r="S247" s="149">
        <v>0</v>
      </c>
      <c r="T247" s="150">
        <f>S247*H247</f>
        <v>0</v>
      </c>
      <c r="AR247" s="16" t="s">
        <v>172</v>
      </c>
      <c r="AT247" s="16" t="s">
        <v>167</v>
      </c>
      <c r="AU247" s="16" t="s">
        <v>87</v>
      </c>
      <c r="AY247" s="16" t="s">
        <v>165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6" t="s">
        <v>85</v>
      </c>
      <c r="BK247" s="151">
        <f>ROUND(I247*H247,2)</f>
        <v>0</v>
      </c>
      <c r="BL247" s="16" t="s">
        <v>172</v>
      </c>
      <c r="BM247" s="16" t="s">
        <v>385</v>
      </c>
    </row>
    <row r="248" spans="2:65" s="11" customFormat="1" ht="11.25">
      <c r="B248" s="152"/>
      <c r="D248" s="153" t="s">
        <v>174</v>
      </c>
      <c r="E248" s="154" t="s">
        <v>1</v>
      </c>
      <c r="F248" s="155" t="s">
        <v>380</v>
      </c>
      <c r="H248" s="154" t="s">
        <v>1</v>
      </c>
      <c r="I248" s="156"/>
      <c r="L248" s="152"/>
      <c r="M248" s="157"/>
      <c r="N248" s="158"/>
      <c r="O248" s="158"/>
      <c r="P248" s="158"/>
      <c r="Q248" s="158"/>
      <c r="R248" s="158"/>
      <c r="S248" s="158"/>
      <c r="T248" s="159"/>
      <c r="AT248" s="154" t="s">
        <v>174</v>
      </c>
      <c r="AU248" s="154" t="s">
        <v>87</v>
      </c>
      <c r="AV248" s="11" t="s">
        <v>85</v>
      </c>
      <c r="AW248" s="11" t="s">
        <v>36</v>
      </c>
      <c r="AX248" s="11" t="s">
        <v>77</v>
      </c>
      <c r="AY248" s="154" t="s">
        <v>165</v>
      </c>
    </row>
    <row r="249" spans="2:65" s="11" customFormat="1" ht="11.25">
      <c r="B249" s="152"/>
      <c r="D249" s="153" t="s">
        <v>174</v>
      </c>
      <c r="E249" s="154" t="s">
        <v>1</v>
      </c>
      <c r="F249" s="155" t="s">
        <v>386</v>
      </c>
      <c r="H249" s="154" t="s">
        <v>1</v>
      </c>
      <c r="I249" s="156"/>
      <c r="L249" s="152"/>
      <c r="M249" s="157"/>
      <c r="N249" s="158"/>
      <c r="O249" s="158"/>
      <c r="P249" s="158"/>
      <c r="Q249" s="158"/>
      <c r="R249" s="158"/>
      <c r="S249" s="158"/>
      <c r="T249" s="159"/>
      <c r="AT249" s="154" t="s">
        <v>174</v>
      </c>
      <c r="AU249" s="154" t="s">
        <v>87</v>
      </c>
      <c r="AV249" s="11" t="s">
        <v>85</v>
      </c>
      <c r="AW249" s="11" t="s">
        <v>36</v>
      </c>
      <c r="AX249" s="11" t="s">
        <v>77</v>
      </c>
      <c r="AY249" s="154" t="s">
        <v>165</v>
      </c>
    </row>
    <row r="250" spans="2:65" s="12" customFormat="1" ht="11.25">
      <c r="B250" s="160"/>
      <c r="D250" s="153" t="s">
        <v>174</v>
      </c>
      <c r="E250" s="161" t="s">
        <v>1</v>
      </c>
      <c r="F250" s="162" t="s">
        <v>227</v>
      </c>
      <c r="H250" s="163">
        <v>12</v>
      </c>
      <c r="I250" s="164"/>
      <c r="L250" s="160"/>
      <c r="M250" s="165"/>
      <c r="N250" s="166"/>
      <c r="O250" s="166"/>
      <c r="P250" s="166"/>
      <c r="Q250" s="166"/>
      <c r="R250" s="166"/>
      <c r="S250" s="166"/>
      <c r="T250" s="167"/>
      <c r="AT250" s="161" t="s">
        <v>174</v>
      </c>
      <c r="AU250" s="161" t="s">
        <v>87</v>
      </c>
      <c r="AV250" s="12" t="s">
        <v>87</v>
      </c>
      <c r="AW250" s="12" t="s">
        <v>36</v>
      </c>
      <c r="AX250" s="12" t="s">
        <v>77</v>
      </c>
      <c r="AY250" s="161" t="s">
        <v>165</v>
      </c>
    </row>
    <row r="251" spans="2:65" s="13" customFormat="1" ht="11.25">
      <c r="B251" s="168"/>
      <c r="D251" s="153" t="s">
        <v>174</v>
      </c>
      <c r="E251" s="169" t="s">
        <v>1</v>
      </c>
      <c r="F251" s="170" t="s">
        <v>177</v>
      </c>
      <c r="H251" s="171">
        <v>12</v>
      </c>
      <c r="I251" s="172"/>
      <c r="L251" s="168"/>
      <c r="M251" s="173"/>
      <c r="N251" s="174"/>
      <c r="O251" s="174"/>
      <c r="P251" s="174"/>
      <c r="Q251" s="174"/>
      <c r="R251" s="174"/>
      <c r="S251" s="174"/>
      <c r="T251" s="175"/>
      <c r="AT251" s="169" t="s">
        <v>174</v>
      </c>
      <c r="AU251" s="169" t="s">
        <v>87</v>
      </c>
      <c r="AV251" s="13" t="s">
        <v>172</v>
      </c>
      <c r="AW251" s="13" t="s">
        <v>36</v>
      </c>
      <c r="AX251" s="13" t="s">
        <v>85</v>
      </c>
      <c r="AY251" s="169" t="s">
        <v>165</v>
      </c>
    </row>
    <row r="252" spans="2:65" s="1" customFormat="1" ht="16.5" customHeight="1">
      <c r="B252" s="139"/>
      <c r="C252" s="140" t="s">
        <v>387</v>
      </c>
      <c r="D252" s="140" t="s">
        <v>167</v>
      </c>
      <c r="E252" s="141" t="s">
        <v>388</v>
      </c>
      <c r="F252" s="142" t="s">
        <v>389</v>
      </c>
      <c r="G252" s="143" t="s">
        <v>378</v>
      </c>
      <c r="H252" s="144">
        <v>15</v>
      </c>
      <c r="I252" s="145"/>
      <c r="J252" s="146">
        <f>ROUND(I252*H252,2)</f>
        <v>0</v>
      </c>
      <c r="K252" s="142" t="s">
        <v>171</v>
      </c>
      <c r="L252" s="30"/>
      <c r="M252" s="147" t="s">
        <v>1</v>
      </c>
      <c r="N252" s="148" t="s">
        <v>48</v>
      </c>
      <c r="O252" s="49"/>
      <c r="P252" s="149">
        <f>O252*H252</f>
        <v>0</v>
      </c>
      <c r="Q252" s="149">
        <v>4.555E-2</v>
      </c>
      <c r="R252" s="149">
        <f>Q252*H252</f>
        <v>0.68325000000000002</v>
      </c>
      <c r="S252" s="149">
        <v>0</v>
      </c>
      <c r="T252" s="150">
        <f>S252*H252</f>
        <v>0</v>
      </c>
      <c r="AR252" s="16" t="s">
        <v>172</v>
      </c>
      <c r="AT252" s="16" t="s">
        <v>167</v>
      </c>
      <c r="AU252" s="16" t="s">
        <v>87</v>
      </c>
      <c r="AY252" s="16" t="s">
        <v>165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6" t="s">
        <v>85</v>
      </c>
      <c r="BK252" s="151">
        <f>ROUND(I252*H252,2)</f>
        <v>0</v>
      </c>
      <c r="BL252" s="16" t="s">
        <v>172</v>
      </c>
      <c r="BM252" s="16" t="s">
        <v>390</v>
      </c>
    </row>
    <row r="253" spans="2:65" s="11" customFormat="1" ht="11.25">
      <c r="B253" s="152"/>
      <c r="D253" s="153" t="s">
        <v>174</v>
      </c>
      <c r="E253" s="154" t="s">
        <v>1</v>
      </c>
      <c r="F253" s="155" t="s">
        <v>380</v>
      </c>
      <c r="H253" s="154" t="s">
        <v>1</v>
      </c>
      <c r="I253" s="156"/>
      <c r="L253" s="152"/>
      <c r="M253" s="157"/>
      <c r="N253" s="158"/>
      <c r="O253" s="158"/>
      <c r="P253" s="158"/>
      <c r="Q253" s="158"/>
      <c r="R253" s="158"/>
      <c r="S253" s="158"/>
      <c r="T253" s="159"/>
      <c r="AT253" s="154" t="s">
        <v>174</v>
      </c>
      <c r="AU253" s="154" t="s">
        <v>87</v>
      </c>
      <c r="AV253" s="11" t="s">
        <v>85</v>
      </c>
      <c r="AW253" s="11" t="s">
        <v>36</v>
      </c>
      <c r="AX253" s="11" t="s">
        <v>77</v>
      </c>
      <c r="AY253" s="154" t="s">
        <v>165</v>
      </c>
    </row>
    <row r="254" spans="2:65" s="11" customFormat="1" ht="11.25">
      <c r="B254" s="152"/>
      <c r="D254" s="153" t="s">
        <v>174</v>
      </c>
      <c r="E254" s="154" t="s">
        <v>1</v>
      </c>
      <c r="F254" s="155" t="s">
        <v>391</v>
      </c>
      <c r="H254" s="154" t="s">
        <v>1</v>
      </c>
      <c r="I254" s="156"/>
      <c r="L254" s="152"/>
      <c r="M254" s="157"/>
      <c r="N254" s="158"/>
      <c r="O254" s="158"/>
      <c r="P254" s="158"/>
      <c r="Q254" s="158"/>
      <c r="R254" s="158"/>
      <c r="S254" s="158"/>
      <c r="T254" s="159"/>
      <c r="AT254" s="154" t="s">
        <v>174</v>
      </c>
      <c r="AU254" s="154" t="s">
        <v>87</v>
      </c>
      <c r="AV254" s="11" t="s">
        <v>85</v>
      </c>
      <c r="AW254" s="11" t="s">
        <v>36</v>
      </c>
      <c r="AX254" s="11" t="s">
        <v>77</v>
      </c>
      <c r="AY254" s="154" t="s">
        <v>165</v>
      </c>
    </row>
    <row r="255" spans="2:65" s="12" customFormat="1" ht="11.25">
      <c r="B255" s="160"/>
      <c r="D255" s="153" t="s">
        <v>174</v>
      </c>
      <c r="E255" s="161" t="s">
        <v>1</v>
      </c>
      <c r="F255" s="162" t="s">
        <v>8</v>
      </c>
      <c r="H255" s="163">
        <v>15</v>
      </c>
      <c r="I255" s="164"/>
      <c r="L255" s="160"/>
      <c r="M255" s="165"/>
      <c r="N255" s="166"/>
      <c r="O255" s="166"/>
      <c r="P255" s="166"/>
      <c r="Q255" s="166"/>
      <c r="R255" s="166"/>
      <c r="S255" s="166"/>
      <c r="T255" s="167"/>
      <c r="AT255" s="161" t="s">
        <v>174</v>
      </c>
      <c r="AU255" s="161" t="s">
        <v>87</v>
      </c>
      <c r="AV255" s="12" t="s">
        <v>87</v>
      </c>
      <c r="AW255" s="12" t="s">
        <v>36</v>
      </c>
      <c r="AX255" s="12" t="s">
        <v>77</v>
      </c>
      <c r="AY255" s="161" t="s">
        <v>165</v>
      </c>
    </row>
    <row r="256" spans="2:65" s="13" customFormat="1" ht="11.25">
      <c r="B256" s="168"/>
      <c r="D256" s="153" t="s">
        <v>174</v>
      </c>
      <c r="E256" s="169" t="s">
        <v>1</v>
      </c>
      <c r="F256" s="170" t="s">
        <v>177</v>
      </c>
      <c r="H256" s="171">
        <v>15</v>
      </c>
      <c r="I256" s="172"/>
      <c r="L256" s="168"/>
      <c r="M256" s="173"/>
      <c r="N256" s="174"/>
      <c r="O256" s="174"/>
      <c r="P256" s="174"/>
      <c r="Q256" s="174"/>
      <c r="R256" s="174"/>
      <c r="S256" s="174"/>
      <c r="T256" s="175"/>
      <c r="AT256" s="169" t="s">
        <v>174</v>
      </c>
      <c r="AU256" s="169" t="s">
        <v>87</v>
      </c>
      <c r="AV256" s="13" t="s">
        <v>172</v>
      </c>
      <c r="AW256" s="13" t="s">
        <v>36</v>
      </c>
      <c r="AX256" s="13" t="s">
        <v>85</v>
      </c>
      <c r="AY256" s="169" t="s">
        <v>165</v>
      </c>
    </row>
    <row r="257" spans="2:65" s="1" customFormat="1" ht="16.5" customHeight="1">
      <c r="B257" s="139"/>
      <c r="C257" s="140" t="s">
        <v>392</v>
      </c>
      <c r="D257" s="140" t="s">
        <v>167</v>
      </c>
      <c r="E257" s="141" t="s">
        <v>393</v>
      </c>
      <c r="F257" s="142" t="s">
        <v>394</v>
      </c>
      <c r="G257" s="143" t="s">
        <v>378</v>
      </c>
      <c r="H257" s="144">
        <v>6</v>
      </c>
      <c r="I257" s="145"/>
      <c r="J257" s="146">
        <f>ROUND(I257*H257,2)</f>
        <v>0</v>
      </c>
      <c r="K257" s="142" t="s">
        <v>171</v>
      </c>
      <c r="L257" s="30"/>
      <c r="M257" s="147" t="s">
        <v>1</v>
      </c>
      <c r="N257" s="148" t="s">
        <v>48</v>
      </c>
      <c r="O257" s="49"/>
      <c r="P257" s="149">
        <f>O257*H257</f>
        <v>0</v>
      </c>
      <c r="Q257" s="149">
        <v>6.3549999999999995E-2</v>
      </c>
      <c r="R257" s="149">
        <f>Q257*H257</f>
        <v>0.38129999999999997</v>
      </c>
      <c r="S257" s="149">
        <v>0</v>
      </c>
      <c r="T257" s="150">
        <f>S257*H257</f>
        <v>0</v>
      </c>
      <c r="AR257" s="16" t="s">
        <v>172</v>
      </c>
      <c r="AT257" s="16" t="s">
        <v>167</v>
      </c>
      <c r="AU257" s="16" t="s">
        <v>87</v>
      </c>
      <c r="AY257" s="16" t="s">
        <v>165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6" t="s">
        <v>85</v>
      </c>
      <c r="BK257" s="151">
        <f>ROUND(I257*H257,2)</f>
        <v>0</v>
      </c>
      <c r="BL257" s="16" t="s">
        <v>172</v>
      </c>
      <c r="BM257" s="16" t="s">
        <v>395</v>
      </c>
    </row>
    <row r="258" spans="2:65" s="11" customFormat="1" ht="11.25">
      <c r="B258" s="152"/>
      <c r="D258" s="153" t="s">
        <v>174</v>
      </c>
      <c r="E258" s="154" t="s">
        <v>1</v>
      </c>
      <c r="F258" s="155" t="s">
        <v>380</v>
      </c>
      <c r="H258" s="154" t="s">
        <v>1</v>
      </c>
      <c r="I258" s="156"/>
      <c r="L258" s="152"/>
      <c r="M258" s="157"/>
      <c r="N258" s="158"/>
      <c r="O258" s="158"/>
      <c r="P258" s="158"/>
      <c r="Q258" s="158"/>
      <c r="R258" s="158"/>
      <c r="S258" s="158"/>
      <c r="T258" s="159"/>
      <c r="AT258" s="154" t="s">
        <v>174</v>
      </c>
      <c r="AU258" s="154" t="s">
        <v>87</v>
      </c>
      <c r="AV258" s="11" t="s">
        <v>85</v>
      </c>
      <c r="AW258" s="11" t="s">
        <v>36</v>
      </c>
      <c r="AX258" s="11" t="s">
        <v>77</v>
      </c>
      <c r="AY258" s="154" t="s">
        <v>165</v>
      </c>
    </row>
    <row r="259" spans="2:65" s="11" customFormat="1" ht="11.25">
      <c r="B259" s="152"/>
      <c r="D259" s="153" t="s">
        <v>174</v>
      </c>
      <c r="E259" s="154" t="s">
        <v>1</v>
      </c>
      <c r="F259" s="155" t="s">
        <v>396</v>
      </c>
      <c r="H259" s="154" t="s">
        <v>1</v>
      </c>
      <c r="I259" s="156"/>
      <c r="L259" s="152"/>
      <c r="M259" s="157"/>
      <c r="N259" s="158"/>
      <c r="O259" s="158"/>
      <c r="P259" s="158"/>
      <c r="Q259" s="158"/>
      <c r="R259" s="158"/>
      <c r="S259" s="158"/>
      <c r="T259" s="159"/>
      <c r="AT259" s="154" t="s">
        <v>174</v>
      </c>
      <c r="AU259" s="154" t="s">
        <v>87</v>
      </c>
      <c r="AV259" s="11" t="s">
        <v>85</v>
      </c>
      <c r="AW259" s="11" t="s">
        <v>36</v>
      </c>
      <c r="AX259" s="11" t="s">
        <v>77</v>
      </c>
      <c r="AY259" s="154" t="s">
        <v>165</v>
      </c>
    </row>
    <row r="260" spans="2:65" s="12" customFormat="1" ht="11.25">
      <c r="B260" s="160"/>
      <c r="D260" s="153" t="s">
        <v>174</v>
      </c>
      <c r="E260" s="161" t="s">
        <v>1</v>
      </c>
      <c r="F260" s="162" t="s">
        <v>194</v>
      </c>
      <c r="H260" s="163">
        <v>6</v>
      </c>
      <c r="I260" s="164"/>
      <c r="L260" s="160"/>
      <c r="M260" s="165"/>
      <c r="N260" s="166"/>
      <c r="O260" s="166"/>
      <c r="P260" s="166"/>
      <c r="Q260" s="166"/>
      <c r="R260" s="166"/>
      <c r="S260" s="166"/>
      <c r="T260" s="167"/>
      <c r="AT260" s="161" t="s">
        <v>174</v>
      </c>
      <c r="AU260" s="161" t="s">
        <v>87</v>
      </c>
      <c r="AV260" s="12" t="s">
        <v>87</v>
      </c>
      <c r="AW260" s="12" t="s">
        <v>36</v>
      </c>
      <c r="AX260" s="12" t="s">
        <v>77</v>
      </c>
      <c r="AY260" s="161" t="s">
        <v>165</v>
      </c>
    </row>
    <row r="261" spans="2:65" s="13" customFormat="1" ht="11.25">
      <c r="B261" s="168"/>
      <c r="D261" s="153" t="s">
        <v>174</v>
      </c>
      <c r="E261" s="169" t="s">
        <v>1</v>
      </c>
      <c r="F261" s="170" t="s">
        <v>177</v>
      </c>
      <c r="H261" s="171">
        <v>6</v>
      </c>
      <c r="I261" s="172"/>
      <c r="L261" s="168"/>
      <c r="M261" s="173"/>
      <c r="N261" s="174"/>
      <c r="O261" s="174"/>
      <c r="P261" s="174"/>
      <c r="Q261" s="174"/>
      <c r="R261" s="174"/>
      <c r="S261" s="174"/>
      <c r="T261" s="175"/>
      <c r="AT261" s="169" t="s">
        <v>174</v>
      </c>
      <c r="AU261" s="169" t="s">
        <v>87</v>
      </c>
      <c r="AV261" s="13" t="s">
        <v>172</v>
      </c>
      <c r="AW261" s="13" t="s">
        <v>36</v>
      </c>
      <c r="AX261" s="13" t="s">
        <v>85</v>
      </c>
      <c r="AY261" s="169" t="s">
        <v>165</v>
      </c>
    </row>
    <row r="262" spans="2:65" s="1" customFormat="1" ht="16.5" customHeight="1">
      <c r="B262" s="139"/>
      <c r="C262" s="140" t="s">
        <v>397</v>
      </c>
      <c r="D262" s="140" t="s">
        <v>167</v>
      </c>
      <c r="E262" s="141" t="s">
        <v>398</v>
      </c>
      <c r="F262" s="142" t="s">
        <v>399</v>
      </c>
      <c r="G262" s="143" t="s">
        <v>378</v>
      </c>
      <c r="H262" s="144">
        <v>8</v>
      </c>
      <c r="I262" s="145"/>
      <c r="J262" s="146">
        <f>ROUND(I262*H262,2)</f>
        <v>0</v>
      </c>
      <c r="K262" s="142" t="s">
        <v>171</v>
      </c>
      <c r="L262" s="30"/>
      <c r="M262" s="147" t="s">
        <v>1</v>
      </c>
      <c r="N262" s="148" t="s">
        <v>48</v>
      </c>
      <c r="O262" s="49"/>
      <c r="P262" s="149">
        <f>O262*H262</f>
        <v>0</v>
      </c>
      <c r="Q262" s="149">
        <v>2.2780000000000002E-2</v>
      </c>
      <c r="R262" s="149">
        <f>Q262*H262</f>
        <v>0.18224000000000001</v>
      </c>
      <c r="S262" s="149">
        <v>0</v>
      </c>
      <c r="T262" s="150">
        <f>S262*H262</f>
        <v>0</v>
      </c>
      <c r="AR262" s="16" t="s">
        <v>172</v>
      </c>
      <c r="AT262" s="16" t="s">
        <v>167</v>
      </c>
      <c r="AU262" s="16" t="s">
        <v>87</v>
      </c>
      <c r="AY262" s="16" t="s">
        <v>165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6" t="s">
        <v>85</v>
      </c>
      <c r="BK262" s="151">
        <f>ROUND(I262*H262,2)</f>
        <v>0</v>
      </c>
      <c r="BL262" s="16" t="s">
        <v>172</v>
      </c>
      <c r="BM262" s="16" t="s">
        <v>400</v>
      </c>
    </row>
    <row r="263" spans="2:65" s="11" customFormat="1" ht="11.25">
      <c r="B263" s="152"/>
      <c r="D263" s="153" t="s">
        <v>174</v>
      </c>
      <c r="E263" s="154" t="s">
        <v>1</v>
      </c>
      <c r="F263" s="155" t="s">
        <v>380</v>
      </c>
      <c r="H263" s="154" t="s">
        <v>1</v>
      </c>
      <c r="I263" s="156"/>
      <c r="L263" s="152"/>
      <c r="M263" s="157"/>
      <c r="N263" s="158"/>
      <c r="O263" s="158"/>
      <c r="P263" s="158"/>
      <c r="Q263" s="158"/>
      <c r="R263" s="158"/>
      <c r="S263" s="158"/>
      <c r="T263" s="159"/>
      <c r="AT263" s="154" t="s">
        <v>174</v>
      </c>
      <c r="AU263" s="154" t="s">
        <v>87</v>
      </c>
      <c r="AV263" s="11" t="s">
        <v>85</v>
      </c>
      <c r="AW263" s="11" t="s">
        <v>36</v>
      </c>
      <c r="AX263" s="11" t="s">
        <v>77</v>
      </c>
      <c r="AY263" s="154" t="s">
        <v>165</v>
      </c>
    </row>
    <row r="264" spans="2:65" s="11" customFormat="1" ht="11.25">
      <c r="B264" s="152"/>
      <c r="D264" s="153" t="s">
        <v>174</v>
      </c>
      <c r="E264" s="154" t="s">
        <v>1</v>
      </c>
      <c r="F264" s="155" t="s">
        <v>401</v>
      </c>
      <c r="H264" s="154" t="s">
        <v>1</v>
      </c>
      <c r="I264" s="156"/>
      <c r="L264" s="152"/>
      <c r="M264" s="157"/>
      <c r="N264" s="158"/>
      <c r="O264" s="158"/>
      <c r="P264" s="158"/>
      <c r="Q264" s="158"/>
      <c r="R264" s="158"/>
      <c r="S264" s="158"/>
      <c r="T264" s="159"/>
      <c r="AT264" s="154" t="s">
        <v>174</v>
      </c>
      <c r="AU264" s="154" t="s">
        <v>87</v>
      </c>
      <c r="AV264" s="11" t="s">
        <v>85</v>
      </c>
      <c r="AW264" s="11" t="s">
        <v>36</v>
      </c>
      <c r="AX264" s="11" t="s">
        <v>77</v>
      </c>
      <c r="AY264" s="154" t="s">
        <v>165</v>
      </c>
    </row>
    <row r="265" spans="2:65" s="12" customFormat="1" ht="11.25">
      <c r="B265" s="160"/>
      <c r="D265" s="153" t="s">
        <v>174</v>
      </c>
      <c r="E265" s="161" t="s">
        <v>1</v>
      </c>
      <c r="F265" s="162" t="s">
        <v>204</v>
      </c>
      <c r="H265" s="163">
        <v>8</v>
      </c>
      <c r="I265" s="164"/>
      <c r="L265" s="160"/>
      <c r="M265" s="165"/>
      <c r="N265" s="166"/>
      <c r="O265" s="166"/>
      <c r="P265" s="166"/>
      <c r="Q265" s="166"/>
      <c r="R265" s="166"/>
      <c r="S265" s="166"/>
      <c r="T265" s="167"/>
      <c r="AT265" s="161" t="s">
        <v>174</v>
      </c>
      <c r="AU265" s="161" t="s">
        <v>87</v>
      </c>
      <c r="AV265" s="12" t="s">
        <v>87</v>
      </c>
      <c r="AW265" s="12" t="s">
        <v>36</v>
      </c>
      <c r="AX265" s="12" t="s">
        <v>77</v>
      </c>
      <c r="AY265" s="161" t="s">
        <v>165</v>
      </c>
    </row>
    <row r="266" spans="2:65" s="13" customFormat="1" ht="11.25">
      <c r="B266" s="168"/>
      <c r="D266" s="153" t="s">
        <v>174</v>
      </c>
      <c r="E266" s="169" t="s">
        <v>1</v>
      </c>
      <c r="F266" s="170" t="s">
        <v>177</v>
      </c>
      <c r="H266" s="171">
        <v>8</v>
      </c>
      <c r="I266" s="172"/>
      <c r="L266" s="168"/>
      <c r="M266" s="173"/>
      <c r="N266" s="174"/>
      <c r="O266" s="174"/>
      <c r="P266" s="174"/>
      <c r="Q266" s="174"/>
      <c r="R266" s="174"/>
      <c r="S266" s="174"/>
      <c r="T266" s="175"/>
      <c r="AT266" s="169" t="s">
        <v>174</v>
      </c>
      <c r="AU266" s="169" t="s">
        <v>87</v>
      </c>
      <c r="AV266" s="13" t="s">
        <v>172</v>
      </c>
      <c r="AW266" s="13" t="s">
        <v>36</v>
      </c>
      <c r="AX266" s="13" t="s">
        <v>85</v>
      </c>
      <c r="AY266" s="169" t="s">
        <v>165</v>
      </c>
    </row>
    <row r="267" spans="2:65" s="1" customFormat="1" ht="16.5" customHeight="1">
      <c r="B267" s="139"/>
      <c r="C267" s="140" t="s">
        <v>402</v>
      </c>
      <c r="D267" s="140" t="s">
        <v>167</v>
      </c>
      <c r="E267" s="141" t="s">
        <v>403</v>
      </c>
      <c r="F267" s="142" t="s">
        <v>404</v>
      </c>
      <c r="G267" s="143" t="s">
        <v>251</v>
      </c>
      <c r="H267" s="144">
        <v>0.26300000000000001</v>
      </c>
      <c r="I267" s="145"/>
      <c r="J267" s="146">
        <f>ROUND(I267*H267,2)</f>
        <v>0</v>
      </c>
      <c r="K267" s="142" t="s">
        <v>171</v>
      </c>
      <c r="L267" s="30"/>
      <c r="M267" s="147" t="s">
        <v>1</v>
      </c>
      <c r="N267" s="148" t="s">
        <v>48</v>
      </c>
      <c r="O267" s="49"/>
      <c r="P267" s="149">
        <f>O267*H267</f>
        <v>0</v>
      </c>
      <c r="Q267" s="149">
        <v>1.7090000000000001E-2</v>
      </c>
      <c r="R267" s="149">
        <f>Q267*H267</f>
        <v>4.4946700000000001E-3</v>
      </c>
      <c r="S267" s="149">
        <v>0</v>
      </c>
      <c r="T267" s="150">
        <f>S267*H267</f>
        <v>0</v>
      </c>
      <c r="AR267" s="16" t="s">
        <v>172</v>
      </c>
      <c r="AT267" s="16" t="s">
        <v>167</v>
      </c>
      <c r="AU267" s="16" t="s">
        <v>87</v>
      </c>
      <c r="AY267" s="16" t="s">
        <v>165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6" t="s">
        <v>85</v>
      </c>
      <c r="BK267" s="151">
        <f>ROUND(I267*H267,2)</f>
        <v>0</v>
      </c>
      <c r="BL267" s="16" t="s">
        <v>172</v>
      </c>
      <c r="BM267" s="16" t="s">
        <v>405</v>
      </c>
    </row>
    <row r="268" spans="2:65" s="11" customFormat="1" ht="11.25">
      <c r="B268" s="152"/>
      <c r="D268" s="153" t="s">
        <v>174</v>
      </c>
      <c r="E268" s="154" t="s">
        <v>1</v>
      </c>
      <c r="F268" s="155" t="s">
        <v>406</v>
      </c>
      <c r="H268" s="154" t="s">
        <v>1</v>
      </c>
      <c r="I268" s="156"/>
      <c r="L268" s="152"/>
      <c r="M268" s="157"/>
      <c r="N268" s="158"/>
      <c r="O268" s="158"/>
      <c r="P268" s="158"/>
      <c r="Q268" s="158"/>
      <c r="R268" s="158"/>
      <c r="S268" s="158"/>
      <c r="T268" s="159"/>
      <c r="AT268" s="154" t="s">
        <v>174</v>
      </c>
      <c r="AU268" s="154" t="s">
        <v>87</v>
      </c>
      <c r="AV268" s="11" t="s">
        <v>85</v>
      </c>
      <c r="AW268" s="11" t="s">
        <v>36</v>
      </c>
      <c r="AX268" s="11" t="s">
        <v>77</v>
      </c>
      <c r="AY268" s="154" t="s">
        <v>165</v>
      </c>
    </row>
    <row r="269" spans="2:65" s="11" customFormat="1" ht="11.25">
      <c r="B269" s="152"/>
      <c r="D269" s="153" t="s">
        <v>174</v>
      </c>
      <c r="E269" s="154" t="s">
        <v>1</v>
      </c>
      <c r="F269" s="155" t="s">
        <v>407</v>
      </c>
      <c r="H269" s="154" t="s">
        <v>1</v>
      </c>
      <c r="I269" s="156"/>
      <c r="L269" s="152"/>
      <c r="M269" s="157"/>
      <c r="N269" s="158"/>
      <c r="O269" s="158"/>
      <c r="P269" s="158"/>
      <c r="Q269" s="158"/>
      <c r="R269" s="158"/>
      <c r="S269" s="158"/>
      <c r="T269" s="159"/>
      <c r="AT269" s="154" t="s">
        <v>174</v>
      </c>
      <c r="AU269" s="154" t="s">
        <v>87</v>
      </c>
      <c r="AV269" s="11" t="s">
        <v>85</v>
      </c>
      <c r="AW269" s="11" t="s">
        <v>36</v>
      </c>
      <c r="AX269" s="11" t="s">
        <v>77</v>
      </c>
      <c r="AY269" s="154" t="s">
        <v>165</v>
      </c>
    </row>
    <row r="270" spans="2:65" s="12" customFormat="1" ht="11.25">
      <c r="B270" s="160"/>
      <c r="D270" s="153" t="s">
        <v>174</v>
      </c>
      <c r="E270" s="161" t="s">
        <v>1</v>
      </c>
      <c r="F270" s="162" t="s">
        <v>408</v>
      </c>
      <c r="H270" s="163">
        <v>0.26300000000000001</v>
      </c>
      <c r="I270" s="164"/>
      <c r="L270" s="160"/>
      <c r="M270" s="165"/>
      <c r="N270" s="166"/>
      <c r="O270" s="166"/>
      <c r="P270" s="166"/>
      <c r="Q270" s="166"/>
      <c r="R270" s="166"/>
      <c r="S270" s="166"/>
      <c r="T270" s="167"/>
      <c r="AT270" s="161" t="s">
        <v>174</v>
      </c>
      <c r="AU270" s="161" t="s">
        <v>87</v>
      </c>
      <c r="AV270" s="12" t="s">
        <v>87</v>
      </c>
      <c r="AW270" s="12" t="s">
        <v>36</v>
      </c>
      <c r="AX270" s="12" t="s">
        <v>77</v>
      </c>
      <c r="AY270" s="161" t="s">
        <v>165</v>
      </c>
    </row>
    <row r="271" spans="2:65" s="13" customFormat="1" ht="11.25">
      <c r="B271" s="168"/>
      <c r="D271" s="153" t="s">
        <v>174</v>
      </c>
      <c r="E271" s="169" t="s">
        <v>1</v>
      </c>
      <c r="F271" s="170" t="s">
        <v>177</v>
      </c>
      <c r="H271" s="171">
        <v>0.26300000000000001</v>
      </c>
      <c r="I271" s="172"/>
      <c r="L271" s="168"/>
      <c r="M271" s="173"/>
      <c r="N271" s="174"/>
      <c r="O271" s="174"/>
      <c r="P271" s="174"/>
      <c r="Q271" s="174"/>
      <c r="R271" s="174"/>
      <c r="S271" s="174"/>
      <c r="T271" s="175"/>
      <c r="AT271" s="169" t="s">
        <v>174</v>
      </c>
      <c r="AU271" s="169" t="s">
        <v>87</v>
      </c>
      <c r="AV271" s="13" t="s">
        <v>172</v>
      </c>
      <c r="AW271" s="13" t="s">
        <v>36</v>
      </c>
      <c r="AX271" s="13" t="s">
        <v>85</v>
      </c>
      <c r="AY271" s="169" t="s">
        <v>165</v>
      </c>
    </row>
    <row r="272" spans="2:65" s="1" customFormat="1" ht="16.5" customHeight="1">
      <c r="B272" s="139"/>
      <c r="C272" s="176" t="s">
        <v>409</v>
      </c>
      <c r="D272" s="176" t="s">
        <v>263</v>
      </c>
      <c r="E272" s="177" t="s">
        <v>410</v>
      </c>
      <c r="F272" s="178" t="s">
        <v>411</v>
      </c>
      <c r="G272" s="179" t="s">
        <v>251</v>
      </c>
      <c r="H272" s="180">
        <v>0.28899999999999998</v>
      </c>
      <c r="I272" s="181"/>
      <c r="J272" s="182">
        <f>ROUND(I272*H272,2)</f>
        <v>0</v>
      </c>
      <c r="K272" s="178" t="s">
        <v>171</v>
      </c>
      <c r="L272" s="183"/>
      <c r="M272" s="184" t="s">
        <v>1</v>
      </c>
      <c r="N272" s="185" t="s">
        <v>48</v>
      </c>
      <c r="O272" s="49"/>
      <c r="P272" s="149">
        <f>O272*H272</f>
        <v>0</v>
      </c>
      <c r="Q272" s="149">
        <v>1</v>
      </c>
      <c r="R272" s="149">
        <f>Q272*H272</f>
        <v>0.28899999999999998</v>
      </c>
      <c r="S272" s="149">
        <v>0</v>
      </c>
      <c r="T272" s="150">
        <f>S272*H272</f>
        <v>0</v>
      </c>
      <c r="AR272" s="16" t="s">
        <v>204</v>
      </c>
      <c r="AT272" s="16" t="s">
        <v>263</v>
      </c>
      <c r="AU272" s="16" t="s">
        <v>87</v>
      </c>
      <c r="AY272" s="16" t="s">
        <v>165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6" t="s">
        <v>85</v>
      </c>
      <c r="BK272" s="151">
        <f>ROUND(I272*H272,2)</f>
        <v>0</v>
      </c>
      <c r="BL272" s="16" t="s">
        <v>172</v>
      </c>
      <c r="BM272" s="16" t="s">
        <v>412</v>
      </c>
    </row>
    <row r="273" spans="2:65" s="12" customFormat="1" ht="11.25">
      <c r="B273" s="160"/>
      <c r="D273" s="153" t="s">
        <v>174</v>
      </c>
      <c r="F273" s="162" t="s">
        <v>413</v>
      </c>
      <c r="H273" s="163">
        <v>0.28899999999999998</v>
      </c>
      <c r="I273" s="164"/>
      <c r="L273" s="160"/>
      <c r="M273" s="165"/>
      <c r="N273" s="166"/>
      <c r="O273" s="166"/>
      <c r="P273" s="166"/>
      <c r="Q273" s="166"/>
      <c r="R273" s="166"/>
      <c r="S273" s="166"/>
      <c r="T273" s="167"/>
      <c r="AT273" s="161" t="s">
        <v>174</v>
      </c>
      <c r="AU273" s="161" t="s">
        <v>87</v>
      </c>
      <c r="AV273" s="12" t="s">
        <v>87</v>
      </c>
      <c r="AW273" s="12" t="s">
        <v>3</v>
      </c>
      <c r="AX273" s="12" t="s">
        <v>85</v>
      </c>
      <c r="AY273" s="161" t="s">
        <v>165</v>
      </c>
    </row>
    <row r="274" spans="2:65" s="10" customFormat="1" ht="22.9" customHeight="1">
      <c r="B274" s="126"/>
      <c r="D274" s="127" t="s">
        <v>76</v>
      </c>
      <c r="E274" s="137" t="s">
        <v>172</v>
      </c>
      <c r="F274" s="137" t="s">
        <v>414</v>
      </c>
      <c r="I274" s="129"/>
      <c r="J274" s="138">
        <f>BK274</f>
        <v>0</v>
      </c>
      <c r="L274" s="126"/>
      <c r="M274" s="131"/>
      <c r="N274" s="132"/>
      <c r="O274" s="132"/>
      <c r="P274" s="133">
        <f>SUM(P275:P286)</f>
        <v>0</v>
      </c>
      <c r="Q274" s="132"/>
      <c r="R274" s="133">
        <f>SUM(R275:R286)</f>
        <v>5.5595826400000004</v>
      </c>
      <c r="S274" s="132"/>
      <c r="T274" s="134">
        <f>SUM(T275:T286)</f>
        <v>0</v>
      </c>
      <c r="AR274" s="127" t="s">
        <v>85</v>
      </c>
      <c r="AT274" s="135" t="s">
        <v>76</v>
      </c>
      <c r="AU274" s="135" t="s">
        <v>85</v>
      </c>
      <c r="AY274" s="127" t="s">
        <v>165</v>
      </c>
      <c r="BK274" s="136">
        <f>SUM(BK275:BK286)</f>
        <v>0</v>
      </c>
    </row>
    <row r="275" spans="2:65" s="1" customFormat="1" ht="16.5" customHeight="1">
      <c r="B275" s="139"/>
      <c r="C275" s="140" t="s">
        <v>415</v>
      </c>
      <c r="D275" s="140" t="s">
        <v>167</v>
      </c>
      <c r="E275" s="141" t="s">
        <v>416</v>
      </c>
      <c r="F275" s="142" t="s">
        <v>417</v>
      </c>
      <c r="G275" s="143" t="s">
        <v>370</v>
      </c>
      <c r="H275" s="144">
        <v>41.98</v>
      </c>
      <c r="I275" s="145"/>
      <c r="J275" s="146">
        <f>ROUND(I275*H275,2)</f>
        <v>0</v>
      </c>
      <c r="K275" s="142" t="s">
        <v>171</v>
      </c>
      <c r="L275" s="30"/>
      <c r="M275" s="147" t="s">
        <v>1</v>
      </c>
      <c r="N275" s="148" t="s">
        <v>48</v>
      </c>
      <c r="O275" s="49"/>
      <c r="P275" s="149">
        <f>O275*H275</f>
        <v>0</v>
      </c>
      <c r="Q275" s="149">
        <v>3.0949999999999998E-2</v>
      </c>
      <c r="R275" s="149">
        <f>Q275*H275</f>
        <v>1.2992809999999999</v>
      </c>
      <c r="S275" s="149">
        <v>0</v>
      </c>
      <c r="T275" s="150">
        <f>S275*H275</f>
        <v>0</v>
      </c>
      <c r="AR275" s="16" t="s">
        <v>172</v>
      </c>
      <c r="AT275" s="16" t="s">
        <v>167</v>
      </c>
      <c r="AU275" s="16" t="s">
        <v>87</v>
      </c>
      <c r="AY275" s="16" t="s">
        <v>165</v>
      </c>
      <c r="BE275" s="151">
        <f>IF(N275="základní",J275,0)</f>
        <v>0</v>
      </c>
      <c r="BF275" s="151">
        <f>IF(N275="snížená",J275,0)</f>
        <v>0</v>
      </c>
      <c r="BG275" s="151">
        <f>IF(N275="zákl. přenesená",J275,0)</f>
        <v>0</v>
      </c>
      <c r="BH275" s="151">
        <f>IF(N275="sníž. přenesená",J275,0)</f>
        <v>0</v>
      </c>
      <c r="BI275" s="151">
        <f>IF(N275="nulová",J275,0)</f>
        <v>0</v>
      </c>
      <c r="BJ275" s="16" t="s">
        <v>85</v>
      </c>
      <c r="BK275" s="151">
        <f>ROUND(I275*H275,2)</f>
        <v>0</v>
      </c>
      <c r="BL275" s="16" t="s">
        <v>172</v>
      </c>
      <c r="BM275" s="16" t="s">
        <v>418</v>
      </c>
    </row>
    <row r="276" spans="2:65" s="11" customFormat="1" ht="11.25">
      <c r="B276" s="152"/>
      <c r="D276" s="153" t="s">
        <v>174</v>
      </c>
      <c r="E276" s="154" t="s">
        <v>1</v>
      </c>
      <c r="F276" s="155" t="s">
        <v>419</v>
      </c>
      <c r="H276" s="154" t="s">
        <v>1</v>
      </c>
      <c r="I276" s="156"/>
      <c r="L276" s="152"/>
      <c r="M276" s="157"/>
      <c r="N276" s="158"/>
      <c r="O276" s="158"/>
      <c r="P276" s="158"/>
      <c r="Q276" s="158"/>
      <c r="R276" s="158"/>
      <c r="S276" s="158"/>
      <c r="T276" s="159"/>
      <c r="AT276" s="154" t="s">
        <v>174</v>
      </c>
      <c r="AU276" s="154" t="s">
        <v>87</v>
      </c>
      <c r="AV276" s="11" t="s">
        <v>85</v>
      </c>
      <c r="AW276" s="11" t="s">
        <v>36</v>
      </c>
      <c r="AX276" s="11" t="s">
        <v>77</v>
      </c>
      <c r="AY276" s="154" t="s">
        <v>165</v>
      </c>
    </row>
    <row r="277" spans="2:65" s="12" customFormat="1" ht="11.25">
      <c r="B277" s="160"/>
      <c r="D277" s="153" t="s">
        <v>174</v>
      </c>
      <c r="E277" s="161" t="s">
        <v>1</v>
      </c>
      <c r="F277" s="162" t="s">
        <v>420</v>
      </c>
      <c r="H277" s="163">
        <v>41.98</v>
      </c>
      <c r="I277" s="164"/>
      <c r="L277" s="160"/>
      <c r="M277" s="165"/>
      <c r="N277" s="166"/>
      <c r="O277" s="166"/>
      <c r="P277" s="166"/>
      <c r="Q277" s="166"/>
      <c r="R277" s="166"/>
      <c r="S277" s="166"/>
      <c r="T277" s="167"/>
      <c r="AT277" s="161" t="s">
        <v>174</v>
      </c>
      <c r="AU277" s="161" t="s">
        <v>87</v>
      </c>
      <c r="AV277" s="12" t="s">
        <v>87</v>
      </c>
      <c r="AW277" s="12" t="s">
        <v>36</v>
      </c>
      <c r="AX277" s="12" t="s">
        <v>77</v>
      </c>
      <c r="AY277" s="161" t="s">
        <v>165</v>
      </c>
    </row>
    <row r="278" spans="2:65" s="13" customFormat="1" ht="11.25">
      <c r="B278" s="168"/>
      <c r="D278" s="153" t="s">
        <v>174</v>
      </c>
      <c r="E278" s="169" t="s">
        <v>1</v>
      </c>
      <c r="F278" s="170" t="s">
        <v>177</v>
      </c>
      <c r="H278" s="171">
        <v>41.98</v>
      </c>
      <c r="I278" s="172"/>
      <c r="L278" s="168"/>
      <c r="M278" s="173"/>
      <c r="N278" s="174"/>
      <c r="O278" s="174"/>
      <c r="P278" s="174"/>
      <c r="Q278" s="174"/>
      <c r="R278" s="174"/>
      <c r="S278" s="174"/>
      <c r="T278" s="175"/>
      <c r="AT278" s="169" t="s">
        <v>174</v>
      </c>
      <c r="AU278" s="169" t="s">
        <v>87</v>
      </c>
      <c r="AV278" s="13" t="s">
        <v>172</v>
      </c>
      <c r="AW278" s="13" t="s">
        <v>36</v>
      </c>
      <c r="AX278" s="13" t="s">
        <v>85</v>
      </c>
      <c r="AY278" s="169" t="s">
        <v>165</v>
      </c>
    </row>
    <row r="279" spans="2:65" s="1" customFormat="1" ht="16.5" customHeight="1">
      <c r="B279" s="139"/>
      <c r="C279" s="140" t="s">
        <v>421</v>
      </c>
      <c r="D279" s="140" t="s">
        <v>167</v>
      </c>
      <c r="E279" s="141" t="s">
        <v>422</v>
      </c>
      <c r="F279" s="142" t="s">
        <v>423</v>
      </c>
      <c r="G279" s="143" t="s">
        <v>170</v>
      </c>
      <c r="H279" s="144">
        <v>1.679</v>
      </c>
      <c r="I279" s="145"/>
      <c r="J279" s="146">
        <f>ROUND(I279*H279,2)</f>
        <v>0</v>
      </c>
      <c r="K279" s="142" t="s">
        <v>171</v>
      </c>
      <c r="L279" s="30"/>
      <c r="M279" s="147" t="s">
        <v>1</v>
      </c>
      <c r="N279" s="148" t="s">
        <v>48</v>
      </c>
      <c r="O279" s="49"/>
      <c r="P279" s="149">
        <f>O279*H279</f>
        <v>0</v>
      </c>
      <c r="Q279" s="149">
        <v>2.4533999999999998</v>
      </c>
      <c r="R279" s="149">
        <f>Q279*H279</f>
        <v>4.1192586000000002</v>
      </c>
      <c r="S279" s="149">
        <v>0</v>
      </c>
      <c r="T279" s="150">
        <f>S279*H279</f>
        <v>0</v>
      </c>
      <c r="AR279" s="16" t="s">
        <v>172</v>
      </c>
      <c r="AT279" s="16" t="s">
        <v>167</v>
      </c>
      <c r="AU279" s="16" t="s">
        <v>87</v>
      </c>
      <c r="AY279" s="16" t="s">
        <v>165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6" t="s">
        <v>85</v>
      </c>
      <c r="BK279" s="151">
        <f>ROUND(I279*H279,2)</f>
        <v>0</v>
      </c>
      <c r="BL279" s="16" t="s">
        <v>172</v>
      </c>
      <c r="BM279" s="16" t="s">
        <v>424</v>
      </c>
    </row>
    <row r="280" spans="2:65" s="11" customFormat="1" ht="11.25">
      <c r="B280" s="152"/>
      <c r="D280" s="153" t="s">
        <v>174</v>
      </c>
      <c r="E280" s="154" t="s">
        <v>1</v>
      </c>
      <c r="F280" s="155" t="s">
        <v>425</v>
      </c>
      <c r="H280" s="154" t="s">
        <v>1</v>
      </c>
      <c r="I280" s="156"/>
      <c r="L280" s="152"/>
      <c r="M280" s="157"/>
      <c r="N280" s="158"/>
      <c r="O280" s="158"/>
      <c r="P280" s="158"/>
      <c r="Q280" s="158"/>
      <c r="R280" s="158"/>
      <c r="S280" s="158"/>
      <c r="T280" s="159"/>
      <c r="AT280" s="154" t="s">
        <v>174</v>
      </c>
      <c r="AU280" s="154" t="s">
        <v>87</v>
      </c>
      <c r="AV280" s="11" t="s">
        <v>85</v>
      </c>
      <c r="AW280" s="11" t="s">
        <v>36</v>
      </c>
      <c r="AX280" s="11" t="s">
        <v>77</v>
      </c>
      <c r="AY280" s="154" t="s">
        <v>165</v>
      </c>
    </row>
    <row r="281" spans="2:65" s="12" customFormat="1" ht="11.25">
      <c r="B281" s="160"/>
      <c r="D281" s="153" t="s">
        <v>174</v>
      </c>
      <c r="E281" s="161" t="s">
        <v>1</v>
      </c>
      <c r="F281" s="162" t="s">
        <v>426</v>
      </c>
      <c r="H281" s="163">
        <v>1.679</v>
      </c>
      <c r="I281" s="164"/>
      <c r="L281" s="160"/>
      <c r="M281" s="165"/>
      <c r="N281" s="166"/>
      <c r="O281" s="166"/>
      <c r="P281" s="166"/>
      <c r="Q281" s="166"/>
      <c r="R281" s="166"/>
      <c r="S281" s="166"/>
      <c r="T281" s="167"/>
      <c r="AT281" s="161" t="s">
        <v>174</v>
      </c>
      <c r="AU281" s="161" t="s">
        <v>87</v>
      </c>
      <c r="AV281" s="12" t="s">
        <v>87</v>
      </c>
      <c r="AW281" s="12" t="s">
        <v>36</v>
      </c>
      <c r="AX281" s="12" t="s">
        <v>77</v>
      </c>
      <c r="AY281" s="161" t="s">
        <v>165</v>
      </c>
    </row>
    <row r="282" spans="2:65" s="13" customFormat="1" ht="11.25">
      <c r="B282" s="168"/>
      <c r="D282" s="153" t="s">
        <v>174</v>
      </c>
      <c r="E282" s="169" t="s">
        <v>1</v>
      </c>
      <c r="F282" s="170" t="s">
        <v>177</v>
      </c>
      <c r="H282" s="171">
        <v>1.679</v>
      </c>
      <c r="I282" s="172"/>
      <c r="L282" s="168"/>
      <c r="M282" s="173"/>
      <c r="N282" s="174"/>
      <c r="O282" s="174"/>
      <c r="P282" s="174"/>
      <c r="Q282" s="174"/>
      <c r="R282" s="174"/>
      <c r="S282" s="174"/>
      <c r="T282" s="175"/>
      <c r="AT282" s="169" t="s">
        <v>174</v>
      </c>
      <c r="AU282" s="169" t="s">
        <v>87</v>
      </c>
      <c r="AV282" s="13" t="s">
        <v>172</v>
      </c>
      <c r="AW282" s="13" t="s">
        <v>36</v>
      </c>
      <c r="AX282" s="13" t="s">
        <v>85</v>
      </c>
      <c r="AY282" s="169" t="s">
        <v>165</v>
      </c>
    </row>
    <row r="283" spans="2:65" s="1" customFormat="1" ht="16.5" customHeight="1">
      <c r="B283" s="139"/>
      <c r="C283" s="140" t="s">
        <v>427</v>
      </c>
      <c r="D283" s="140" t="s">
        <v>167</v>
      </c>
      <c r="E283" s="141" t="s">
        <v>428</v>
      </c>
      <c r="F283" s="142" t="s">
        <v>429</v>
      </c>
      <c r="G283" s="143" t="s">
        <v>251</v>
      </c>
      <c r="H283" s="144">
        <v>0.13400000000000001</v>
      </c>
      <c r="I283" s="145"/>
      <c r="J283" s="146">
        <f>ROUND(I283*H283,2)</f>
        <v>0</v>
      </c>
      <c r="K283" s="142" t="s">
        <v>171</v>
      </c>
      <c r="L283" s="30"/>
      <c r="M283" s="147" t="s">
        <v>1</v>
      </c>
      <c r="N283" s="148" t="s">
        <v>48</v>
      </c>
      <c r="O283" s="49"/>
      <c r="P283" s="149">
        <f>O283*H283</f>
        <v>0</v>
      </c>
      <c r="Q283" s="149">
        <v>1.0525599999999999</v>
      </c>
      <c r="R283" s="149">
        <f>Q283*H283</f>
        <v>0.14104304000000001</v>
      </c>
      <c r="S283" s="149">
        <v>0</v>
      </c>
      <c r="T283" s="150">
        <f>S283*H283</f>
        <v>0</v>
      </c>
      <c r="AR283" s="16" t="s">
        <v>172</v>
      </c>
      <c r="AT283" s="16" t="s">
        <v>167</v>
      </c>
      <c r="AU283" s="16" t="s">
        <v>87</v>
      </c>
      <c r="AY283" s="16" t="s">
        <v>165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6" t="s">
        <v>85</v>
      </c>
      <c r="BK283" s="151">
        <f>ROUND(I283*H283,2)</f>
        <v>0</v>
      </c>
      <c r="BL283" s="16" t="s">
        <v>172</v>
      </c>
      <c r="BM283" s="16" t="s">
        <v>430</v>
      </c>
    </row>
    <row r="284" spans="2:65" s="11" customFormat="1" ht="11.25">
      <c r="B284" s="152"/>
      <c r="D284" s="153" t="s">
        <v>174</v>
      </c>
      <c r="E284" s="154" t="s">
        <v>1</v>
      </c>
      <c r="F284" s="155" t="s">
        <v>431</v>
      </c>
      <c r="H284" s="154" t="s">
        <v>1</v>
      </c>
      <c r="I284" s="156"/>
      <c r="L284" s="152"/>
      <c r="M284" s="157"/>
      <c r="N284" s="158"/>
      <c r="O284" s="158"/>
      <c r="P284" s="158"/>
      <c r="Q284" s="158"/>
      <c r="R284" s="158"/>
      <c r="S284" s="158"/>
      <c r="T284" s="159"/>
      <c r="AT284" s="154" t="s">
        <v>174</v>
      </c>
      <c r="AU284" s="154" t="s">
        <v>87</v>
      </c>
      <c r="AV284" s="11" t="s">
        <v>85</v>
      </c>
      <c r="AW284" s="11" t="s">
        <v>36</v>
      </c>
      <c r="AX284" s="11" t="s">
        <v>77</v>
      </c>
      <c r="AY284" s="154" t="s">
        <v>165</v>
      </c>
    </row>
    <row r="285" spans="2:65" s="12" customFormat="1" ht="11.25">
      <c r="B285" s="160"/>
      <c r="D285" s="153" t="s">
        <v>174</v>
      </c>
      <c r="E285" s="161" t="s">
        <v>1</v>
      </c>
      <c r="F285" s="162" t="s">
        <v>432</v>
      </c>
      <c r="H285" s="163">
        <v>0.13400000000000001</v>
      </c>
      <c r="I285" s="164"/>
      <c r="L285" s="160"/>
      <c r="M285" s="165"/>
      <c r="N285" s="166"/>
      <c r="O285" s="166"/>
      <c r="P285" s="166"/>
      <c r="Q285" s="166"/>
      <c r="R285" s="166"/>
      <c r="S285" s="166"/>
      <c r="T285" s="167"/>
      <c r="AT285" s="161" t="s">
        <v>174</v>
      </c>
      <c r="AU285" s="161" t="s">
        <v>87</v>
      </c>
      <c r="AV285" s="12" t="s">
        <v>87</v>
      </c>
      <c r="AW285" s="12" t="s">
        <v>36</v>
      </c>
      <c r="AX285" s="12" t="s">
        <v>77</v>
      </c>
      <c r="AY285" s="161" t="s">
        <v>165</v>
      </c>
    </row>
    <row r="286" spans="2:65" s="13" customFormat="1" ht="11.25">
      <c r="B286" s="168"/>
      <c r="D286" s="153" t="s">
        <v>174</v>
      </c>
      <c r="E286" s="169" t="s">
        <v>1</v>
      </c>
      <c r="F286" s="170" t="s">
        <v>177</v>
      </c>
      <c r="H286" s="171">
        <v>0.13400000000000001</v>
      </c>
      <c r="I286" s="172"/>
      <c r="L286" s="168"/>
      <c r="M286" s="173"/>
      <c r="N286" s="174"/>
      <c r="O286" s="174"/>
      <c r="P286" s="174"/>
      <c r="Q286" s="174"/>
      <c r="R286" s="174"/>
      <c r="S286" s="174"/>
      <c r="T286" s="175"/>
      <c r="AT286" s="169" t="s">
        <v>174</v>
      </c>
      <c r="AU286" s="169" t="s">
        <v>87</v>
      </c>
      <c r="AV286" s="13" t="s">
        <v>172</v>
      </c>
      <c r="AW286" s="13" t="s">
        <v>36</v>
      </c>
      <c r="AX286" s="13" t="s">
        <v>85</v>
      </c>
      <c r="AY286" s="169" t="s">
        <v>165</v>
      </c>
    </row>
    <row r="287" spans="2:65" s="10" customFormat="1" ht="22.9" customHeight="1">
      <c r="B287" s="126"/>
      <c r="D287" s="127" t="s">
        <v>76</v>
      </c>
      <c r="E287" s="137" t="s">
        <v>188</v>
      </c>
      <c r="F287" s="137" t="s">
        <v>433</v>
      </c>
      <c r="I287" s="129"/>
      <c r="J287" s="138">
        <f>BK287</f>
        <v>0</v>
      </c>
      <c r="L287" s="126"/>
      <c r="M287" s="131"/>
      <c r="N287" s="132"/>
      <c r="O287" s="132"/>
      <c r="P287" s="133">
        <f>SUM(P288:P299)</f>
        <v>0</v>
      </c>
      <c r="Q287" s="132"/>
      <c r="R287" s="133">
        <f>SUM(R288:R299)</f>
        <v>22.067208000000001</v>
      </c>
      <c r="S287" s="132"/>
      <c r="T287" s="134">
        <f>SUM(T288:T299)</f>
        <v>0</v>
      </c>
      <c r="AR287" s="127" t="s">
        <v>85</v>
      </c>
      <c r="AT287" s="135" t="s">
        <v>76</v>
      </c>
      <c r="AU287" s="135" t="s">
        <v>85</v>
      </c>
      <c r="AY287" s="127" t="s">
        <v>165</v>
      </c>
      <c r="BK287" s="136">
        <f>SUM(BK288:BK299)</f>
        <v>0</v>
      </c>
    </row>
    <row r="288" spans="2:65" s="1" customFormat="1" ht="16.5" customHeight="1">
      <c r="B288" s="139"/>
      <c r="C288" s="140" t="s">
        <v>434</v>
      </c>
      <c r="D288" s="140" t="s">
        <v>167</v>
      </c>
      <c r="E288" s="141" t="s">
        <v>435</v>
      </c>
      <c r="F288" s="142" t="s">
        <v>436</v>
      </c>
      <c r="G288" s="143" t="s">
        <v>258</v>
      </c>
      <c r="H288" s="144">
        <v>97.47</v>
      </c>
      <c r="I288" s="145"/>
      <c r="J288" s="146">
        <f>ROUND(I288*H288,2)</f>
        <v>0</v>
      </c>
      <c r="K288" s="142" t="s">
        <v>171</v>
      </c>
      <c r="L288" s="30"/>
      <c r="M288" s="147" t="s">
        <v>1</v>
      </c>
      <c r="N288" s="148" t="s">
        <v>48</v>
      </c>
      <c r="O288" s="49"/>
      <c r="P288" s="149">
        <f>O288*H288</f>
        <v>0</v>
      </c>
      <c r="Q288" s="149">
        <v>0</v>
      </c>
      <c r="R288" s="149">
        <f>Q288*H288</f>
        <v>0</v>
      </c>
      <c r="S288" s="149">
        <v>0</v>
      </c>
      <c r="T288" s="150">
        <f>S288*H288</f>
        <v>0</v>
      </c>
      <c r="AR288" s="16" t="s">
        <v>172</v>
      </c>
      <c r="AT288" s="16" t="s">
        <v>167</v>
      </c>
      <c r="AU288" s="16" t="s">
        <v>87</v>
      </c>
      <c r="AY288" s="16" t="s">
        <v>165</v>
      </c>
      <c r="BE288" s="151">
        <f>IF(N288="základní",J288,0)</f>
        <v>0</v>
      </c>
      <c r="BF288" s="151">
        <f>IF(N288="snížená",J288,0)</f>
        <v>0</v>
      </c>
      <c r="BG288" s="151">
        <f>IF(N288="zákl. přenesená",J288,0)</f>
        <v>0</v>
      </c>
      <c r="BH288" s="151">
        <f>IF(N288="sníž. přenesená",J288,0)</f>
        <v>0</v>
      </c>
      <c r="BI288" s="151">
        <f>IF(N288="nulová",J288,0)</f>
        <v>0</v>
      </c>
      <c r="BJ288" s="16" t="s">
        <v>85</v>
      </c>
      <c r="BK288" s="151">
        <f>ROUND(I288*H288,2)</f>
        <v>0</v>
      </c>
      <c r="BL288" s="16" t="s">
        <v>172</v>
      </c>
      <c r="BM288" s="16" t="s">
        <v>437</v>
      </c>
    </row>
    <row r="289" spans="2:65" s="11" customFormat="1" ht="11.25">
      <c r="B289" s="152"/>
      <c r="D289" s="153" t="s">
        <v>174</v>
      </c>
      <c r="E289" s="154" t="s">
        <v>1</v>
      </c>
      <c r="F289" s="155" t="s">
        <v>438</v>
      </c>
      <c r="H289" s="154" t="s">
        <v>1</v>
      </c>
      <c r="I289" s="156"/>
      <c r="L289" s="152"/>
      <c r="M289" s="157"/>
      <c r="N289" s="158"/>
      <c r="O289" s="158"/>
      <c r="P289" s="158"/>
      <c r="Q289" s="158"/>
      <c r="R289" s="158"/>
      <c r="S289" s="158"/>
      <c r="T289" s="159"/>
      <c r="AT289" s="154" t="s">
        <v>174</v>
      </c>
      <c r="AU289" s="154" t="s">
        <v>87</v>
      </c>
      <c r="AV289" s="11" t="s">
        <v>85</v>
      </c>
      <c r="AW289" s="11" t="s">
        <v>36</v>
      </c>
      <c r="AX289" s="11" t="s">
        <v>77</v>
      </c>
      <c r="AY289" s="154" t="s">
        <v>165</v>
      </c>
    </row>
    <row r="290" spans="2:65" s="11" customFormat="1" ht="11.25">
      <c r="B290" s="152"/>
      <c r="D290" s="153" t="s">
        <v>174</v>
      </c>
      <c r="E290" s="154" t="s">
        <v>1</v>
      </c>
      <c r="F290" s="155" t="s">
        <v>439</v>
      </c>
      <c r="H290" s="154" t="s">
        <v>1</v>
      </c>
      <c r="I290" s="156"/>
      <c r="L290" s="152"/>
      <c r="M290" s="157"/>
      <c r="N290" s="158"/>
      <c r="O290" s="158"/>
      <c r="P290" s="158"/>
      <c r="Q290" s="158"/>
      <c r="R290" s="158"/>
      <c r="S290" s="158"/>
      <c r="T290" s="159"/>
      <c r="AT290" s="154" t="s">
        <v>174</v>
      </c>
      <c r="AU290" s="154" t="s">
        <v>87</v>
      </c>
      <c r="AV290" s="11" t="s">
        <v>85</v>
      </c>
      <c r="AW290" s="11" t="s">
        <v>36</v>
      </c>
      <c r="AX290" s="11" t="s">
        <v>77</v>
      </c>
      <c r="AY290" s="154" t="s">
        <v>165</v>
      </c>
    </row>
    <row r="291" spans="2:65" s="12" customFormat="1" ht="11.25">
      <c r="B291" s="160"/>
      <c r="D291" s="153" t="s">
        <v>174</v>
      </c>
      <c r="E291" s="161" t="s">
        <v>1</v>
      </c>
      <c r="F291" s="162" t="s">
        <v>440</v>
      </c>
      <c r="H291" s="163">
        <v>97.47</v>
      </c>
      <c r="I291" s="164"/>
      <c r="L291" s="160"/>
      <c r="M291" s="165"/>
      <c r="N291" s="166"/>
      <c r="O291" s="166"/>
      <c r="P291" s="166"/>
      <c r="Q291" s="166"/>
      <c r="R291" s="166"/>
      <c r="S291" s="166"/>
      <c r="T291" s="167"/>
      <c r="AT291" s="161" t="s">
        <v>174</v>
      </c>
      <c r="AU291" s="161" t="s">
        <v>87</v>
      </c>
      <c r="AV291" s="12" t="s">
        <v>87</v>
      </c>
      <c r="AW291" s="12" t="s">
        <v>36</v>
      </c>
      <c r="AX291" s="12" t="s">
        <v>77</v>
      </c>
      <c r="AY291" s="161" t="s">
        <v>165</v>
      </c>
    </row>
    <row r="292" spans="2:65" s="13" customFormat="1" ht="11.25">
      <c r="B292" s="168"/>
      <c r="D292" s="153" t="s">
        <v>174</v>
      </c>
      <c r="E292" s="169" t="s">
        <v>1</v>
      </c>
      <c r="F292" s="170" t="s">
        <v>177</v>
      </c>
      <c r="H292" s="171">
        <v>97.47</v>
      </c>
      <c r="I292" s="172"/>
      <c r="L292" s="168"/>
      <c r="M292" s="173"/>
      <c r="N292" s="174"/>
      <c r="O292" s="174"/>
      <c r="P292" s="174"/>
      <c r="Q292" s="174"/>
      <c r="R292" s="174"/>
      <c r="S292" s="174"/>
      <c r="T292" s="175"/>
      <c r="AT292" s="169" t="s">
        <v>174</v>
      </c>
      <c r="AU292" s="169" t="s">
        <v>87</v>
      </c>
      <c r="AV292" s="13" t="s">
        <v>172</v>
      </c>
      <c r="AW292" s="13" t="s">
        <v>36</v>
      </c>
      <c r="AX292" s="13" t="s">
        <v>85</v>
      </c>
      <c r="AY292" s="169" t="s">
        <v>165</v>
      </c>
    </row>
    <row r="293" spans="2:65" s="1" customFormat="1" ht="16.5" customHeight="1">
      <c r="B293" s="139"/>
      <c r="C293" s="140" t="s">
        <v>441</v>
      </c>
      <c r="D293" s="140" t="s">
        <v>167</v>
      </c>
      <c r="E293" s="141" t="s">
        <v>442</v>
      </c>
      <c r="F293" s="142" t="s">
        <v>443</v>
      </c>
      <c r="G293" s="143" t="s">
        <v>258</v>
      </c>
      <c r="H293" s="144">
        <v>97.47</v>
      </c>
      <c r="I293" s="145"/>
      <c r="J293" s="146">
        <f>ROUND(I293*H293,2)</f>
        <v>0</v>
      </c>
      <c r="K293" s="142" t="s">
        <v>171</v>
      </c>
      <c r="L293" s="30"/>
      <c r="M293" s="147" t="s">
        <v>1</v>
      </c>
      <c r="N293" s="148" t="s">
        <v>48</v>
      </c>
      <c r="O293" s="49"/>
      <c r="P293" s="149">
        <f>O293*H293</f>
        <v>0</v>
      </c>
      <c r="Q293" s="149">
        <v>0.10100000000000001</v>
      </c>
      <c r="R293" s="149">
        <f>Q293*H293</f>
        <v>9.8444700000000012</v>
      </c>
      <c r="S293" s="149">
        <v>0</v>
      </c>
      <c r="T293" s="150">
        <f>S293*H293</f>
        <v>0</v>
      </c>
      <c r="AR293" s="16" t="s">
        <v>172</v>
      </c>
      <c r="AT293" s="16" t="s">
        <v>167</v>
      </c>
      <c r="AU293" s="16" t="s">
        <v>87</v>
      </c>
      <c r="AY293" s="16" t="s">
        <v>165</v>
      </c>
      <c r="BE293" s="151">
        <f>IF(N293="základní",J293,0)</f>
        <v>0</v>
      </c>
      <c r="BF293" s="151">
        <f>IF(N293="snížená",J293,0)</f>
        <v>0</v>
      </c>
      <c r="BG293" s="151">
        <f>IF(N293="zákl. přenesená",J293,0)</f>
        <v>0</v>
      </c>
      <c r="BH293" s="151">
        <f>IF(N293="sníž. přenesená",J293,0)</f>
        <v>0</v>
      </c>
      <c r="BI293" s="151">
        <f>IF(N293="nulová",J293,0)</f>
        <v>0</v>
      </c>
      <c r="BJ293" s="16" t="s">
        <v>85</v>
      </c>
      <c r="BK293" s="151">
        <f>ROUND(I293*H293,2)</f>
        <v>0</v>
      </c>
      <c r="BL293" s="16" t="s">
        <v>172</v>
      </c>
      <c r="BM293" s="16" t="s">
        <v>444</v>
      </c>
    </row>
    <row r="294" spans="2:65" s="11" customFormat="1" ht="11.25">
      <c r="B294" s="152"/>
      <c r="D294" s="153" t="s">
        <v>174</v>
      </c>
      <c r="E294" s="154" t="s">
        <v>1</v>
      </c>
      <c r="F294" s="155" t="s">
        <v>445</v>
      </c>
      <c r="H294" s="154" t="s">
        <v>1</v>
      </c>
      <c r="I294" s="156"/>
      <c r="L294" s="152"/>
      <c r="M294" s="157"/>
      <c r="N294" s="158"/>
      <c r="O294" s="158"/>
      <c r="P294" s="158"/>
      <c r="Q294" s="158"/>
      <c r="R294" s="158"/>
      <c r="S294" s="158"/>
      <c r="T294" s="159"/>
      <c r="AT294" s="154" t="s">
        <v>174</v>
      </c>
      <c r="AU294" s="154" t="s">
        <v>87</v>
      </c>
      <c r="AV294" s="11" t="s">
        <v>85</v>
      </c>
      <c r="AW294" s="11" t="s">
        <v>36</v>
      </c>
      <c r="AX294" s="11" t="s">
        <v>77</v>
      </c>
      <c r="AY294" s="154" t="s">
        <v>165</v>
      </c>
    </row>
    <row r="295" spans="2:65" s="11" customFormat="1" ht="11.25">
      <c r="B295" s="152"/>
      <c r="D295" s="153" t="s">
        <v>174</v>
      </c>
      <c r="E295" s="154" t="s">
        <v>1</v>
      </c>
      <c r="F295" s="155" t="s">
        <v>439</v>
      </c>
      <c r="H295" s="154" t="s">
        <v>1</v>
      </c>
      <c r="I295" s="156"/>
      <c r="L295" s="152"/>
      <c r="M295" s="157"/>
      <c r="N295" s="158"/>
      <c r="O295" s="158"/>
      <c r="P295" s="158"/>
      <c r="Q295" s="158"/>
      <c r="R295" s="158"/>
      <c r="S295" s="158"/>
      <c r="T295" s="159"/>
      <c r="AT295" s="154" t="s">
        <v>174</v>
      </c>
      <c r="AU295" s="154" t="s">
        <v>87</v>
      </c>
      <c r="AV295" s="11" t="s">
        <v>85</v>
      </c>
      <c r="AW295" s="11" t="s">
        <v>36</v>
      </c>
      <c r="AX295" s="11" t="s">
        <v>77</v>
      </c>
      <c r="AY295" s="154" t="s">
        <v>165</v>
      </c>
    </row>
    <row r="296" spans="2:65" s="12" customFormat="1" ht="11.25">
      <c r="B296" s="160"/>
      <c r="D296" s="153" t="s">
        <v>174</v>
      </c>
      <c r="E296" s="161" t="s">
        <v>1</v>
      </c>
      <c r="F296" s="162" t="s">
        <v>440</v>
      </c>
      <c r="H296" s="163">
        <v>97.47</v>
      </c>
      <c r="I296" s="164"/>
      <c r="L296" s="160"/>
      <c r="M296" s="165"/>
      <c r="N296" s="166"/>
      <c r="O296" s="166"/>
      <c r="P296" s="166"/>
      <c r="Q296" s="166"/>
      <c r="R296" s="166"/>
      <c r="S296" s="166"/>
      <c r="T296" s="167"/>
      <c r="AT296" s="161" t="s">
        <v>174</v>
      </c>
      <c r="AU296" s="161" t="s">
        <v>87</v>
      </c>
      <c r="AV296" s="12" t="s">
        <v>87</v>
      </c>
      <c r="AW296" s="12" t="s">
        <v>36</v>
      </c>
      <c r="AX296" s="12" t="s">
        <v>77</v>
      </c>
      <c r="AY296" s="161" t="s">
        <v>165</v>
      </c>
    </row>
    <row r="297" spans="2:65" s="13" customFormat="1" ht="11.25">
      <c r="B297" s="168"/>
      <c r="D297" s="153" t="s">
        <v>174</v>
      </c>
      <c r="E297" s="169" t="s">
        <v>1</v>
      </c>
      <c r="F297" s="170" t="s">
        <v>177</v>
      </c>
      <c r="H297" s="171">
        <v>97.47</v>
      </c>
      <c r="I297" s="172"/>
      <c r="L297" s="168"/>
      <c r="M297" s="173"/>
      <c r="N297" s="174"/>
      <c r="O297" s="174"/>
      <c r="P297" s="174"/>
      <c r="Q297" s="174"/>
      <c r="R297" s="174"/>
      <c r="S297" s="174"/>
      <c r="T297" s="175"/>
      <c r="AT297" s="169" t="s">
        <v>174</v>
      </c>
      <c r="AU297" s="169" t="s">
        <v>87</v>
      </c>
      <c r="AV297" s="13" t="s">
        <v>172</v>
      </c>
      <c r="AW297" s="13" t="s">
        <v>36</v>
      </c>
      <c r="AX297" s="13" t="s">
        <v>85</v>
      </c>
      <c r="AY297" s="169" t="s">
        <v>165</v>
      </c>
    </row>
    <row r="298" spans="2:65" s="1" customFormat="1" ht="16.5" customHeight="1">
      <c r="B298" s="139"/>
      <c r="C298" s="176" t="s">
        <v>446</v>
      </c>
      <c r="D298" s="176" t="s">
        <v>263</v>
      </c>
      <c r="E298" s="177" t="s">
        <v>447</v>
      </c>
      <c r="F298" s="178" t="s">
        <v>448</v>
      </c>
      <c r="G298" s="179" t="s">
        <v>258</v>
      </c>
      <c r="H298" s="180">
        <v>107.217</v>
      </c>
      <c r="I298" s="181"/>
      <c r="J298" s="182">
        <f>ROUND(I298*H298,2)</f>
        <v>0</v>
      </c>
      <c r="K298" s="178" t="s">
        <v>266</v>
      </c>
      <c r="L298" s="183"/>
      <c r="M298" s="184" t="s">
        <v>1</v>
      </c>
      <c r="N298" s="185" t="s">
        <v>48</v>
      </c>
      <c r="O298" s="49"/>
      <c r="P298" s="149">
        <f>O298*H298</f>
        <v>0</v>
      </c>
      <c r="Q298" s="149">
        <v>0.114</v>
      </c>
      <c r="R298" s="149">
        <f>Q298*H298</f>
        <v>12.222738</v>
      </c>
      <c r="S298" s="149">
        <v>0</v>
      </c>
      <c r="T298" s="150">
        <f>S298*H298</f>
        <v>0</v>
      </c>
      <c r="AR298" s="16" t="s">
        <v>204</v>
      </c>
      <c r="AT298" s="16" t="s">
        <v>263</v>
      </c>
      <c r="AU298" s="16" t="s">
        <v>87</v>
      </c>
      <c r="AY298" s="16" t="s">
        <v>165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6" t="s">
        <v>85</v>
      </c>
      <c r="BK298" s="151">
        <f>ROUND(I298*H298,2)</f>
        <v>0</v>
      </c>
      <c r="BL298" s="16" t="s">
        <v>172</v>
      </c>
      <c r="BM298" s="16" t="s">
        <v>449</v>
      </c>
    </row>
    <row r="299" spans="2:65" s="12" customFormat="1" ht="11.25">
      <c r="B299" s="160"/>
      <c r="D299" s="153" t="s">
        <v>174</v>
      </c>
      <c r="F299" s="162" t="s">
        <v>450</v>
      </c>
      <c r="H299" s="163">
        <v>107.217</v>
      </c>
      <c r="I299" s="164"/>
      <c r="L299" s="160"/>
      <c r="M299" s="165"/>
      <c r="N299" s="166"/>
      <c r="O299" s="166"/>
      <c r="P299" s="166"/>
      <c r="Q299" s="166"/>
      <c r="R299" s="166"/>
      <c r="S299" s="166"/>
      <c r="T299" s="167"/>
      <c r="AT299" s="161" t="s">
        <v>174</v>
      </c>
      <c r="AU299" s="161" t="s">
        <v>87</v>
      </c>
      <c r="AV299" s="12" t="s">
        <v>87</v>
      </c>
      <c r="AW299" s="12" t="s">
        <v>3</v>
      </c>
      <c r="AX299" s="12" t="s">
        <v>85</v>
      </c>
      <c r="AY299" s="161" t="s">
        <v>165</v>
      </c>
    </row>
    <row r="300" spans="2:65" s="10" customFormat="1" ht="22.9" customHeight="1">
      <c r="B300" s="126"/>
      <c r="D300" s="127" t="s">
        <v>76</v>
      </c>
      <c r="E300" s="137" t="s">
        <v>194</v>
      </c>
      <c r="F300" s="137" t="s">
        <v>451</v>
      </c>
      <c r="I300" s="129"/>
      <c r="J300" s="138">
        <f>BK300</f>
        <v>0</v>
      </c>
      <c r="L300" s="126"/>
      <c r="M300" s="131"/>
      <c r="N300" s="132"/>
      <c r="O300" s="132"/>
      <c r="P300" s="133">
        <f>SUM(P301:P406)</f>
        <v>0</v>
      </c>
      <c r="Q300" s="132"/>
      <c r="R300" s="133">
        <f>SUM(R301:R406)</f>
        <v>16.04545834</v>
      </c>
      <c r="S300" s="132"/>
      <c r="T300" s="134">
        <f>SUM(T301:T406)</f>
        <v>0</v>
      </c>
      <c r="AR300" s="127" t="s">
        <v>85</v>
      </c>
      <c r="AT300" s="135" t="s">
        <v>76</v>
      </c>
      <c r="AU300" s="135" t="s">
        <v>85</v>
      </c>
      <c r="AY300" s="127" t="s">
        <v>165</v>
      </c>
      <c r="BK300" s="136">
        <f>SUM(BK301:BK406)</f>
        <v>0</v>
      </c>
    </row>
    <row r="301" spans="2:65" s="1" customFormat="1" ht="16.5" customHeight="1">
      <c r="B301" s="139"/>
      <c r="C301" s="140" t="s">
        <v>452</v>
      </c>
      <c r="D301" s="140" t="s">
        <v>167</v>
      </c>
      <c r="E301" s="141" t="s">
        <v>453</v>
      </c>
      <c r="F301" s="142" t="s">
        <v>454</v>
      </c>
      <c r="G301" s="143" t="s">
        <v>258</v>
      </c>
      <c r="H301" s="144">
        <v>127.61199999999999</v>
      </c>
      <c r="I301" s="145"/>
      <c r="J301" s="146">
        <f>ROUND(I301*H301,2)</f>
        <v>0</v>
      </c>
      <c r="K301" s="142" t="s">
        <v>171</v>
      </c>
      <c r="L301" s="30"/>
      <c r="M301" s="147" t="s">
        <v>1</v>
      </c>
      <c r="N301" s="148" t="s">
        <v>48</v>
      </c>
      <c r="O301" s="49"/>
      <c r="P301" s="149">
        <f>O301*H301</f>
        <v>0</v>
      </c>
      <c r="Q301" s="149">
        <v>1.575E-2</v>
      </c>
      <c r="R301" s="149">
        <f>Q301*H301</f>
        <v>2.0098889999999998</v>
      </c>
      <c r="S301" s="149">
        <v>0</v>
      </c>
      <c r="T301" s="150">
        <f>S301*H301</f>
        <v>0</v>
      </c>
      <c r="AR301" s="16" t="s">
        <v>172</v>
      </c>
      <c r="AT301" s="16" t="s">
        <v>167</v>
      </c>
      <c r="AU301" s="16" t="s">
        <v>87</v>
      </c>
      <c r="AY301" s="16" t="s">
        <v>165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6" t="s">
        <v>85</v>
      </c>
      <c r="BK301" s="151">
        <f>ROUND(I301*H301,2)</f>
        <v>0</v>
      </c>
      <c r="BL301" s="16" t="s">
        <v>172</v>
      </c>
      <c r="BM301" s="16" t="s">
        <v>455</v>
      </c>
    </row>
    <row r="302" spans="2:65" s="11" customFormat="1" ht="11.25">
      <c r="B302" s="152"/>
      <c r="D302" s="153" t="s">
        <v>174</v>
      </c>
      <c r="E302" s="154" t="s">
        <v>1</v>
      </c>
      <c r="F302" s="155" t="s">
        <v>456</v>
      </c>
      <c r="H302" s="154" t="s">
        <v>1</v>
      </c>
      <c r="I302" s="156"/>
      <c r="L302" s="152"/>
      <c r="M302" s="157"/>
      <c r="N302" s="158"/>
      <c r="O302" s="158"/>
      <c r="P302" s="158"/>
      <c r="Q302" s="158"/>
      <c r="R302" s="158"/>
      <c r="S302" s="158"/>
      <c r="T302" s="159"/>
      <c r="AT302" s="154" t="s">
        <v>174</v>
      </c>
      <c r="AU302" s="154" t="s">
        <v>87</v>
      </c>
      <c r="AV302" s="11" t="s">
        <v>85</v>
      </c>
      <c r="AW302" s="11" t="s">
        <v>36</v>
      </c>
      <c r="AX302" s="11" t="s">
        <v>77</v>
      </c>
      <c r="AY302" s="154" t="s">
        <v>165</v>
      </c>
    </row>
    <row r="303" spans="2:65" s="11" customFormat="1" ht="11.25">
      <c r="B303" s="152"/>
      <c r="D303" s="153" t="s">
        <v>174</v>
      </c>
      <c r="E303" s="154" t="s">
        <v>1</v>
      </c>
      <c r="F303" s="155" t="s">
        <v>457</v>
      </c>
      <c r="H303" s="154" t="s">
        <v>1</v>
      </c>
      <c r="I303" s="156"/>
      <c r="L303" s="152"/>
      <c r="M303" s="157"/>
      <c r="N303" s="158"/>
      <c r="O303" s="158"/>
      <c r="P303" s="158"/>
      <c r="Q303" s="158"/>
      <c r="R303" s="158"/>
      <c r="S303" s="158"/>
      <c r="T303" s="159"/>
      <c r="AT303" s="154" t="s">
        <v>174</v>
      </c>
      <c r="AU303" s="154" t="s">
        <v>87</v>
      </c>
      <c r="AV303" s="11" t="s">
        <v>85</v>
      </c>
      <c r="AW303" s="11" t="s">
        <v>36</v>
      </c>
      <c r="AX303" s="11" t="s">
        <v>77</v>
      </c>
      <c r="AY303" s="154" t="s">
        <v>165</v>
      </c>
    </row>
    <row r="304" spans="2:65" s="12" customFormat="1" ht="11.25">
      <c r="B304" s="160"/>
      <c r="D304" s="153" t="s">
        <v>174</v>
      </c>
      <c r="E304" s="161" t="s">
        <v>1</v>
      </c>
      <c r="F304" s="162" t="s">
        <v>458</v>
      </c>
      <c r="H304" s="163">
        <v>127.61199999999999</v>
      </c>
      <c r="I304" s="164"/>
      <c r="L304" s="160"/>
      <c r="M304" s="165"/>
      <c r="N304" s="166"/>
      <c r="O304" s="166"/>
      <c r="P304" s="166"/>
      <c r="Q304" s="166"/>
      <c r="R304" s="166"/>
      <c r="S304" s="166"/>
      <c r="T304" s="167"/>
      <c r="AT304" s="161" t="s">
        <v>174</v>
      </c>
      <c r="AU304" s="161" t="s">
        <v>87</v>
      </c>
      <c r="AV304" s="12" t="s">
        <v>87</v>
      </c>
      <c r="AW304" s="12" t="s">
        <v>36</v>
      </c>
      <c r="AX304" s="12" t="s">
        <v>77</v>
      </c>
      <c r="AY304" s="161" t="s">
        <v>165</v>
      </c>
    </row>
    <row r="305" spans="2:65" s="13" customFormat="1" ht="11.25">
      <c r="B305" s="168"/>
      <c r="D305" s="153" t="s">
        <v>174</v>
      </c>
      <c r="E305" s="169" t="s">
        <v>1</v>
      </c>
      <c r="F305" s="170" t="s">
        <v>177</v>
      </c>
      <c r="H305" s="171">
        <v>127.61199999999999</v>
      </c>
      <c r="I305" s="172"/>
      <c r="L305" s="168"/>
      <c r="M305" s="173"/>
      <c r="N305" s="174"/>
      <c r="O305" s="174"/>
      <c r="P305" s="174"/>
      <c r="Q305" s="174"/>
      <c r="R305" s="174"/>
      <c r="S305" s="174"/>
      <c r="T305" s="175"/>
      <c r="AT305" s="169" t="s">
        <v>174</v>
      </c>
      <c r="AU305" s="169" t="s">
        <v>87</v>
      </c>
      <c r="AV305" s="13" t="s">
        <v>172</v>
      </c>
      <c r="AW305" s="13" t="s">
        <v>36</v>
      </c>
      <c r="AX305" s="13" t="s">
        <v>85</v>
      </c>
      <c r="AY305" s="169" t="s">
        <v>165</v>
      </c>
    </row>
    <row r="306" spans="2:65" s="1" customFormat="1" ht="16.5" customHeight="1">
      <c r="B306" s="139"/>
      <c r="C306" s="140" t="s">
        <v>459</v>
      </c>
      <c r="D306" s="140" t="s">
        <v>167</v>
      </c>
      <c r="E306" s="141" t="s">
        <v>460</v>
      </c>
      <c r="F306" s="142" t="s">
        <v>461</v>
      </c>
      <c r="G306" s="143" t="s">
        <v>258</v>
      </c>
      <c r="H306" s="144">
        <v>174.83500000000001</v>
      </c>
      <c r="I306" s="145"/>
      <c r="J306" s="146">
        <f>ROUND(I306*H306,2)</f>
        <v>0</v>
      </c>
      <c r="K306" s="142" t="s">
        <v>171</v>
      </c>
      <c r="L306" s="30"/>
      <c r="M306" s="147" t="s">
        <v>1</v>
      </c>
      <c r="N306" s="148" t="s">
        <v>48</v>
      </c>
      <c r="O306" s="49"/>
      <c r="P306" s="149">
        <f>O306*H306</f>
        <v>0</v>
      </c>
      <c r="Q306" s="149">
        <v>1.8380000000000001E-2</v>
      </c>
      <c r="R306" s="149">
        <f>Q306*H306</f>
        <v>3.2134673</v>
      </c>
      <c r="S306" s="149">
        <v>0</v>
      </c>
      <c r="T306" s="150">
        <f>S306*H306</f>
        <v>0</v>
      </c>
      <c r="AR306" s="16" t="s">
        <v>172</v>
      </c>
      <c r="AT306" s="16" t="s">
        <v>167</v>
      </c>
      <c r="AU306" s="16" t="s">
        <v>87</v>
      </c>
      <c r="AY306" s="16" t="s">
        <v>165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6" t="s">
        <v>85</v>
      </c>
      <c r="BK306" s="151">
        <f>ROUND(I306*H306,2)</f>
        <v>0</v>
      </c>
      <c r="BL306" s="16" t="s">
        <v>172</v>
      </c>
      <c r="BM306" s="16" t="s">
        <v>462</v>
      </c>
    </row>
    <row r="307" spans="2:65" s="11" customFormat="1" ht="11.25">
      <c r="B307" s="152"/>
      <c r="D307" s="153" t="s">
        <v>174</v>
      </c>
      <c r="E307" s="154" t="s">
        <v>1</v>
      </c>
      <c r="F307" s="155" t="s">
        <v>456</v>
      </c>
      <c r="H307" s="154" t="s">
        <v>1</v>
      </c>
      <c r="I307" s="156"/>
      <c r="L307" s="152"/>
      <c r="M307" s="157"/>
      <c r="N307" s="158"/>
      <c r="O307" s="158"/>
      <c r="P307" s="158"/>
      <c r="Q307" s="158"/>
      <c r="R307" s="158"/>
      <c r="S307" s="158"/>
      <c r="T307" s="159"/>
      <c r="AT307" s="154" t="s">
        <v>174</v>
      </c>
      <c r="AU307" s="154" t="s">
        <v>87</v>
      </c>
      <c r="AV307" s="11" t="s">
        <v>85</v>
      </c>
      <c r="AW307" s="11" t="s">
        <v>36</v>
      </c>
      <c r="AX307" s="11" t="s">
        <v>77</v>
      </c>
      <c r="AY307" s="154" t="s">
        <v>165</v>
      </c>
    </row>
    <row r="308" spans="2:65" s="11" customFormat="1" ht="11.25">
      <c r="B308" s="152"/>
      <c r="D308" s="153" t="s">
        <v>174</v>
      </c>
      <c r="E308" s="154" t="s">
        <v>1</v>
      </c>
      <c r="F308" s="155" t="s">
        <v>463</v>
      </c>
      <c r="H308" s="154" t="s">
        <v>1</v>
      </c>
      <c r="I308" s="156"/>
      <c r="L308" s="152"/>
      <c r="M308" s="157"/>
      <c r="N308" s="158"/>
      <c r="O308" s="158"/>
      <c r="P308" s="158"/>
      <c r="Q308" s="158"/>
      <c r="R308" s="158"/>
      <c r="S308" s="158"/>
      <c r="T308" s="159"/>
      <c r="AT308" s="154" t="s">
        <v>174</v>
      </c>
      <c r="AU308" s="154" t="s">
        <v>87</v>
      </c>
      <c r="AV308" s="11" t="s">
        <v>85</v>
      </c>
      <c r="AW308" s="11" t="s">
        <v>36</v>
      </c>
      <c r="AX308" s="11" t="s">
        <v>77</v>
      </c>
      <c r="AY308" s="154" t="s">
        <v>165</v>
      </c>
    </row>
    <row r="309" spans="2:65" s="12" customFormat="1" ht="11.25">
      <c r="B309" s="160"/>
      <c r="D309" s="153" t="s">
        <v>174</v>
      </c>
      <c r="E309" s="161" t="s">
        <v>1</v>
      </c>
      <c r="F309" s="162" t="s">
        <v>464</v>
      </c>
      <c r="H309" s="163">
        <v>104.864</v>
      </c>
      <c r="I309" s="164"/>
      <c r="L309" s="160"/>
      <c r="M309" s="165"/>
      <c r="N309" s="166"/>
      <c r="O309" s="166"/>
      <c r="P309" s="166"/>
      <c r="Q309" s="166"/>
      <c r="R309" s="166"/>
      <c r="S309" s="166"/>
      <c r="T309" s="167"/>
      <c r="AT309" s="161" t="s">
        <v>174</v>
      </c>
      <c r="AU309" s="161" t="s">
        <v>87</v>
      </c>
      <c r="AV309" s="12" t="s">
        <v>87</v>
      </c>
      <c r="AW309" s="12" t="s">
        <v>36</v>
      </c>
      <c r="AX309" s="12" t="s">
        <v>77</v>
      </c>
      <c r="AY309" s="161" t="s">
        <v>165</v>
      </c>
    </row>
    <row r="310" spans="2:65" s="12" customFormat="1" ht="11.25">
      <c r="B310" s="160"/>
      <c r="D310" s="153" t="s">
        <v>174</v>
      </c>
      <c r="E310" s="161" t="s">
        <v>1</v>
      </c>
      <c r="F310" s="162" t="s">
        <v>465</v>
      </c>
      <c r="H310" s="163">
        <v>-8.1329999999999991</v>
      </c>
      <c r="I310" s="164"/>
      <c r="L310" s="160"/>
      <c r="M310" s="165"/>
      <c r="N310" s="166"/>
      <c r="O310" s="166"/>
      <c r="P310" s="166"/>
      <c r="Q310" s="166"/>
      <c r="R310" s="166"/>
      <c r="S310" s="166"/>
      <c r="T310" s="167"/>
      <c r="AT310" s="161" t="s">
        <v>174</v>
      </c>
      <c r="AU310" s="161" t="s">
        <v>87</v>
      </c>
      <c r="AV310" s="12" t="s">
        <v>87</v>
      </c>
      <c r="AW310" s="12" t="s">
        <v>36</v>
      </c>
      <c r="AX310" s="12" t="s">
        <v>77</v>
      </c>
      <c r="AY310" s="161" t="s">
        <v>165</v>
      </c>
    </row>
    <row r="311" spans="2:65" s="11" customFormat="1" ht="11.25">
      <c r="B311" s="152"/>
      <c r="D311" s="153" t="s">
        <v>174</v>
      </c>
      <c r="E311" s="154" t="s">
        <v>1</v>
      </c>
      <c r="F311" s="155" t="s">
        <v>466</v>
      </c>
      <c r="H311" s="154" t="s">
        <v>1</v>
      </c>
      <c r="I311" s="156"/>
      <c r="L311" s="152"/>
      <c r="M311" s="157"/>
      <c r="N311" s="158"/>
      <c r="O311" s="158"/>
      <c r="P311" s="158"/>
      <c r="Q311" s="158"/>
      <c r="R311" s="158"/>
      <c r="S311" s="158"/>
      <c r="T311" s="159"/>
      <c r="AT311" s="154" t="s">
        <v>174</v>
      </c>
      <c r="AU311" s="154" t="s">
        <v>87</v>
      </c>
      <c r="AV311" s="11" t="s">
        <v>85</v>
      </c>
      <c r="AW311" s="11" t="s">
        <v>36</v>
      </c>
      <c r="AX311" s="11" t="s">
        <v>77</v>
      </c>
      <c r="AY311" s="154" t="s">
        <v>165</v>
      </c>
    </row>
    <row r="312" spans="2:65" s="12" customFormat="1" ht="11.25">
      <c r="B312" s="160"/>
      <c r="D312" s="153" t="s">
        <v>174</v>
      </c>
      <c r="E312" s="161" t="s">
        <v>1</v>
      </c>
      <c r="F312" s="162" t="s">
        <v>467</v>
      </c>
      <c r="H312" s="163">
        <v>174.15</v>
      </c>
      <c r="I312" s="164"/>
      <c r="L312" s="160"/>
      <c r="M312" s="165"/>
      <c r="N312" s="166"/>
      <c r="O312" s="166"/>
      <c r="P312" s="166"/>
      <c r="Q312" s="166"/>
      <c r="R312" s="166"/>
      <c r="S312" s="166"/>
      <c r="T312" s="167"/>
      <c r="AT312" s="161" t="s">
        <v>174</v>
      </c>
      <c r="AU312" s="161" t="s">
        <v>87</v>
      </c>
      <c r="AV312" s="12" t="s">
        <v>87</v>
      </c>
      <c r="AW312" s="12" t="s">
        <v>36</v>
      </c>
      <c r="AX312" s="12" t="s">
        <v>77</v>
      </c>
      <c r="AY312" s="161" t="s">
        <v>165</v>
      </c>
    </row>
    <row r="313" spans="2:65" s="12" customFormat="1" ht="33.75">
      <c r="B313" s="160"/>
      <c r="D313" s="153" t="s">
        <v>174</v>
      </c>
      <c r="E313" s="161" t="s">
        <v>1</v>
      </c>
      <c r="F313" s="162" t="s">
        <v>468</v>
      </c>
      <c r="H313" s="163">
        <v>-19.347999999999999</v>
      </c>
      <c r="I313" s="164"/>
      <c r="L313" s="160"/>
      <c r="M313" s="165"/>
      <c r="N313" s="166"/>
      <c r="O313" s="166"/>
      <c r="P313" s="166"/>
      <c r="Q313" s="166"/>
      <c r="R313" s="166"/>
      <c r="S313" s="166"/>
      <c r="T313" s="167"/>
      <c r="AT313" s="161" t="s">
        <v>174</v>
      </c>
      <c r="AU313" s="161" t="s">
        <v>87</v>
      </c>
      <c r="AV313" s="12" t="s">
        <v>87</v>
      </c>
      <c r="AW313" s="12" t="s">
        <v>36</v>
      </c>
      <c r="AX313" s="12" t="s">
        <v>77</v>
      </c>
      <c r="AY313" s="161" t="s">
        <v>165</v>
      </c>
    </row>
    <row r="314" spans="2:65" s="11" customFormat="1" ht="11.25">
      <c r="B314" s="152"/>
      <c r="D314" s="153" t="s">
        <v>174</v>
      </c>
      <c r="E314" s="154" t="s">
        <v>1</v>
      </c>
      <c r="F314" s="155" t="s">
        <v>469</v>
      </c>
      <c r="H314" s="154" t="s">
        <v>1</v>
      </c>
      <c r="I314" s="156"/>
      <c r="L314" s="152"/>
      <c r="M314" s="157"/>
      <c r="N314" s="158"/>
      <c r="O314" s="158"/>
      <c r="P314" s="158"/>
      <c r="Q314" s="158"/>
      <c r="R314" s="158"/>
      <c r="S314" s="158"/>
      <c r="T314" s="159"/>
      <c r="AT314" s="154" t="s">
        <v>174</v>
      </c>
      <c r="AU314" s="154" t="s">
        <v>87</v>
      </c>
      <c r="AV314" s="11" t="s">
        <v>85</v>
      </c>
      <c r="AW314" s="11" t="s">
        <v>36</v>
      </c>
      <c r="AX314" s="11" t="s">
        <v>77</v>
      </c>
      <c r="AY314" s="154" t="s">
        <v>165</v>
      </c>
    </row>
    <row r="315" spans="2:65" s="12" customFormat="1" ht="11.25">
      <c r="B315" s="160"/>
      <c r="D315" s="153" t="s">
        <v>174</v>
      </c>
      <c r="E315" s="161" t="s">
        <v>1</v>
      </c>
      <c r="F315" s="162" t="s">
        <v>470</v>
      </c>
      <c r="H315" s="163">
        <v>51.63</v>
      </c>
      <c r="I315" s="164"/>
      <c r="L315" s="160"/>
      <c r="M315" s="165"/>
      <c r="N315" s="166"/>
      <c r="O315" s="166"/>
      <c r="P315" s="166"/>
      <c r="Q315" s="166"/>
      <c r="R315" s="166"/>
      <c r="S315" s="166"/>
      <c r="T315" s="167"/>
      <c r="AT315" s="161" t="s">
        <v>174</v>
      </c>
      <c r="AU315" s="161" t="s">
        <v>87</v>
      </c>
      <c r="AV315" s="12" t="s">
        <v>87</v>
      </c>
      <c r="AW315" s="12" t="s">
        <v>36</v>
      </c>
      <c r="AX315" s="12" t="s">
        <v>77</v>
      </c>
      <c r="AY315" s="161" t="s">
        <v>165</v>
      </c>
    </row>
    <row r="316" spans="2:65" s="12" customFormat="1" ht="11.25">
      <c r="B316" s="160"/>
      <c r="D316" s="153" t="s">
        <v>174</v>
      </c>
      <c r="E316" s="161" t="s">
        <v>1</v>
      </c>
      <c r="F316" s="162" t="s">
        <v>471</v>
      </c>
      <c r="H316" s="163">
        <v>-14.068</v>
      </c>
      <c r="I316" s="164"/>
      <c r="L316" s="160"/>
      <c r="M316" s="165"/>
      <c r="N316" s="166"/>
      <c r="O316" s="166"/>
      <c r="P316" s="166"/>
      <c r="Q316" s="166"/>
      <c r="R316" s="166"/>
      <c r="S316" s="166"/>
      <c r="T316" s="167"/>
      <c r="AT316" s="161" t="s">
        <v>174</v>
      </c>
      <c r="AU316" s="161" t="s">
        <v>87</v>
      </c>
      <c r="AV316" s="12" t="s">
        <v>87</v>
      </c>
      <c r="AW316" s="12" t="s">
        <v>36</v>
      </c>
      <c r="AX316" s="12" t="s">
        <v>77</v>
      </c>
      <c r="AY316" s="161" t="s">
        <v>165</v>
      </c>
    </row>
    <row r="317" spans="2:65" s="11" customFormat="1" ht="11.25">
      <c r="B317" s="152"/>
      <c r="D317" s="153" t="s">
        <v>174</v>
      </c>
      <c r="E317" s="154" t="s">
        <v>1</v>
      </c>
      <c r="F317" s="155" t="s">
        <v>472</v>
      </c>
      <c r="H317" s="154" t="s">
        <v>1</v>
      </c>
      <c r="I317" s="156"/>
      <c r="L317" s="152"/>
      <c r="M317" s="157"/>
      <c r="N317" s="158"/>
      <c r="O317" s="158"/>
      <c r="P317" s="158"/>
      <c r="Q317" s="158"/>
      <c r="R317" s="158"/>
      <c r="S317" s="158"/>
      <c r="T317" s="159"/>
      <c r="AT317" s="154" t="s">
        <v>174</v>
      </c>
      <c r="AU317" s="154" t="s">
        <v>87</v>
      </c>
      <c r="AV317" s="11" t="s">
        <v>85</v>
      </c>
      <c r="AW317" s="11" t="s">
        <v>36</v>
      </c>
      <c r="AX317" s="11" t="s">
        <v>77</v>
      </c>
      <c r="AY317" s="154" t="s">
        <v>165</v>
      </c>
    </row>
    <row r="318" spans="2:65" s="11" customFormat="1" ht="11.25">
      <c r="B318" s="152"/>
      <c r="D318" s="153" t="s">
        <v>174</v>
      </c>
      <c r="E318" s="154" t="s">
        <v>1</v>
      </c>
      <c r="F318" s="155" t="s">
        <v>473</v>
      </c>
      <c r="H318" s="154" t="s">
        <v>1</v>
      </c>
      <c r="I318" s="156"/>
      <c r="L318" s="152"/>
      <c r="M318" s="157"/>
      <c r="N318" s="158"/>
      <c r="O318" s="158"/>
      <c r="P318" s="158"/>
      <c r="Q318" s="158"/>
      <c r="R318" s="158"/>
      <c r="S318" s="158"/>
      <c r="T318" s="159"/>
      <c r="AT318" s="154" t="s">
        <v>174</v>
      </c>
      <c r="AU318" s="154" t="s">
        <v>87</v>
      </c>
      <c r="AV318" s="11" t="s">
        <v>85</v>
      </c>
      <c r="AW318" s="11" t="s">
        <v>36</v>
      </c>
      <c r="AX318" s="11" t="s">
        <v>77</v>
      </c>
      <c r="AY318" s="154" t="s">
        <v>165</v>
      </c>
    </row>
    <row r="319" spans="2:65" s="12" customFormat="1" ht="22.5">
      <c r="B319" s="160"/>
      <c r="D319" s="153" t="s">
        <v>174</v>
      </c>
      <c r="E319" s="161" t="s">
        <v>1</v>
      </c>
      <c r="F319" s="162" t="s">
        <v>474</v>
      </c>
      <c r="H319" s="163">
        <v>13.352</v>
      </c>
      <c r="I319" s="164"/>
      <c r="L319" s="160"/>
      <c r="M319" s="165"/>
      <c r="N319" s="166"/>
      <c r="O319" s="166"/>
      <c r="P319" s="166"/>
      <c r="Q319" s="166"/>
      <c r="R319" s="166"/>
      <c r="S319" s="166"/>
      <c r="T319" s="167"/>
      <c r="AT319" s="161" t="s">
        <v>174</v>
      </c>
      <c r="AU319" s="161" t="s">
        <v>87</v>
      </c>
      <c r="AV319" s="12" t="s">
        <v>87</v>
      </c>
      <c r="AW319" s="12" t="s">
        <v>36</v>
      </c>
      <c r="AX319" s="12" t="s">
        <v>77</v>
      </c>
      <c r="AY319" s="161" t="s">
        <v>165</v>
      </c>
    </row>
    <row r="320" spans="2:65" s="12" customFormat="1" ht="11.25">
      <c r="B320" s="160"/>
      <c r="D320" s="153" t="s">
        <v>174</v>
      </c>
      <c r="E320" s="161" t="s">
        <v>1</v>
      </c>
      <c r="F320" s="162" t="s">
        <v>475</v>
      </c>
      <c r="H320" s="163">
        <v>-127.61199999999999</v>
      </c>
      <c r="I320" s="164"/>
      <c r="L320" s="160"/>
      <c r="M320" s="165"/>
      <c r="N320" s="166"/>
      <c r="O320" s="166"/>
      <c r="P320" s="166"/>
      <c r="Q320" s="166"/>
      <c r="R320" s="166"/>
      <c r="S320" s="166"/>
      <c r="T320" s="167"/>
      <c r="AT320" s="161" t="s">
        <v>174</v>
      </c>
      <c r="AU320" s="161" t="s">
        <v>87</v>
      </c>
      <c r="AV320" s="12" t="s">
        <v>87</v>
      </c>
      <c r="AW320" s="12" t="s">
        <v>36</v>
      </c>
      <c r="AX320" s="12" t="s">
        <v>77</v>
      </c>
      <c r="AY320" s="161" t="s">
        <v>165</v>
      </c>
    </row>
    <row r="321" spans="2:65" s="13" customFormat="1" ht="11.25">
      <c r="B321" s="168"/>
      <c r="D321" s="153" t="s">
        <v>174</v>
      </c>
      <c r="E321" s="169" t="s">
        <v>1</v>
      </c>
      <c r="F321" s="170" t="s">
        <v>177</v>
      </c>
      <c r="H321" s="171">
        <v>174.83500000000001</v>
      </c>
      <c r="I321" s="172"/>
      <c r="L321" s="168"/>
      <c r="M321" s="173"/>
      <c r="N321" s="174"/>
      <c r="O321" s="174"/>
      <c r="P321" s="174"/>
      <c r="Q321" s="174"/>
      <c r="R321" s="174"/>
      <c r="S321" s="174"/>
      <c r="T321" s="175"/>
      <c r="AT321" s="169" t="s">
        <v>174</v>
      </c>
      <c r="AU321" s="169" t="s">
        <v>87</v>
      </c>
      <c r="AV321" s="13" t="s">
        <v>172</v>
      </c>
      <c r="AW321" s="13" t="s">
        <v>36</v>
      </c>
      <c r="AX321" s="13" t="s">
        <v>85</v>
      </c>
      <c r="AY321" s="169" t="s">
        <v>165</v>
      </c>
    </row>
    <row r="322" spans="2:65" s="1" customFormat="1" ht="16.5" customHeight="1">
      <c r="B322" s="139"/>
      <c r="C322" s="140" t="s">
        <v>476</v>
      </c>
      <c r="D322" s="140" t="s">
        <v>167</v>
      </c>
      <c r="E322" s="141" t="s">
        <v>477</v>
      </c>
      <c r="F322" s="142" t="s">
        <v>478</v>
      </c>
      <c r="G322" s="143" t="s">
        <v>370</v>
      </c>
      <c r="H322" s="144">
        <v>56.37</v>
      </c>
      <c r="I322" s="145"/>
      <c r="J322" s="146">
        <f>ROUND(I322*H322,2)</f>
        <v>0</v>
      </c>
      <c r="K322" s="142" t="s">
        <v>171</v>
      </c>
      <c r="L322" s="30"/>
      <c r="M322" s="147" t="s">
        <v>1</v>
      </c>
      <c r="N322" s="148" t="s">
        <v>48</v>
      </c>
      <c r="O322" s="49"/>
      <c r="P322" s="149">
        <f>O322*H322</f>
        <v>0</v>
      </c>
      <c r="Q322" s="149">
        <v>0</v>
      </c>
      <c r="R322" s="149">
        <f>Q322*H322</f>
        <v>0</v>
      </c>
      <c r="S322" s="149">
        <v>0</v>
      </c>
      <c r="T322" s="150">
        <f>S322*H322</f>
        <v>0</v>
      </c>
      <c r="AR322" s="16" t="s">
        <v>172</v>
      </c>
      <c r="AT322" s="16" t="s">
        <v>167</v>
      </c>
      <c r="AU322" s="16" t="s">
        <v>87</v>
      </c>
      <c r="AY322" s="16" t="s">
        <v>165</v>
      </c>
      <c r="BE322" s="151">
        <f>IF(N322="základní",J322,0)</f>
        <v>0</v>
      </c>
      <c r="BF322" s="151">
        <f>IF(N322="snížená",J322,0)</f>
        <v>0</v>
      </c>
      <c r="BG322" s="151">
        <f>IF(N322="zákl. přenesená",J322,0)</f>
        <v>0</v>
      </c>
      <c r="BH322" s="151">
        <f>IF(N322="sníž. přenesená",J322,0)</f>
        <v>0</v>
      </c>
      <c r="BI322" s="151">
        <f>IF(N322="nulová",J322,0)</f>
        <v>0</v>
      </c>
      <c r="BJ322" s="16" t="s">
        <v>85</v>
      </c>
      <c r="BK322" s="151">
        <f>ROUND(I322*H322,2)</f>
        <v>0</v>
      </c>
      <c r="BL322" s="16" t="s">
        <v>172</v>
      </c>
      <c r="BM322" s="16" t="s">
        <v>479</v>
      </c>
    </row>
    <row r="323" spans="2:65" s="11" customFormat="1" ht="11.25">
      <c r="B323" s="152"/>
      <c r="D323" s="153" t="s">
        <v>174</v>
      </c>
      <c r="E323" s="154" t="s">
        <v>1</v>
      </c>
      <c r="F323" s="155" t="s">
        <v>480</v>
      </c>
      <c r="H323" s="154" t="s">
        <v>1</v>
      </c>
      <c r="I323" s="156"/>
      <c r="L323" s="152"/>
      <c r="M323" s="157"/>
      <c r="N323" s="158"/>
      <c r="O323" s="158"/>
      <c r="P323" s="158"/>
      <c r="Q323" s="158"/>
      <c r="R323" s="158"/>
      <c r="S323" s="158"/>
      <c r="T323" s="159"/>
      <c r="AT323" s="154" t="s">
        <v>174</v>
      </c>
      <c r="AU323" s="154" t="s">
        <v>87</v>
      </c>
      <c r="AV323" s="11" t="s">
        <v>85</v>
      </c>
      <c r="AW323" s="11" t="s">
        <v>36</v>
      </c>
      <c r="AX323" s="11" t="s">
        <v>77</v>
      </c>
      <c r="AY323" s="154" t="s">
        <v>165</v>
      </c>
    </row>
    <row r="324" spans="2:65" s="12" customFormat="1" ht="11.25">
      <c r="B324" s="160"/>
      <c r="D324" s="153" t="s">
        <v>174</v>
      </c>
      <c r="E324" s="161" t="s">
        <v>1</v>
      </c>
      <c r="F324" s="162" t="s">
        <v>481</v>
      </c>
      <c r="H324" s="163">
        <v>17.100000000000001</v>
      </c>
      <c r="I324" s="164"/>
      <c r="L324" s="160"/>
      <c r="M324" s="165"/>
      <c r="N324" s="166"/>
      <c r="O324" s="166"/>
      <c r="P324" s="166"/>
      <c r="Q324" s="166"/>
      <c r="R324" s="166"/>
      <c r="S324" s="166"/>
      <c r="T324" s="167"/>
      <c r="AT324" s="161" t="s">
        <v>174</v>
      </c>
      <c r="AU324" s="161" t="s">
        <v>87</v>
      </c>
      <c r="AV324" s="12" t="s">
        <v>87</v>
      </c>
      <c r="AW324" s="12" t="s">
        <v>36</v>
      </c>
      <c r="AX324" s="12" t="s">
        <v>77</v>
      </c>
      <c r="AY324" s="161" t="s">
        <v>165</v>
      </c>
    </row>
    <row r="325" spans="2:65" s="12" customFormat="1" ht="11.25">
      <c r="B325" s="160"/>
      <c r="D325" s="153" t="s">
        <v>174</v>
      </c>
      <c r="E325" s="161" t="s">
        <v>1</v>
      </c>
      <c r="F325" s="162" t="s">
        <v>482</v>
      </c>
      <c r="H325" s="163">
        <v>39.270000000000003</v>
      </c>
      <c r="I325" s="164"/>
      <c r="L325" s="160"/>
      <c r="M325" s="165"/>
      <c r="N325" s="166"/>
      <c r="O325" s="166"/>
      <c r="P325" s="166"/>
      <c r="Q325" s="166"/>
      <c r="R325" s="166"/>
      <c r="S325" s="166"/>
      <c r="T325" s="167"/>
      <c r="AT325" s="161" t="s">
        <v>174</v>
      </c>
      <c r="AU325" s="161" t="s">
        <v>87</v>
      </c>
      <c r="AV325" s="12" t="s">
        <v>87</v>
      </c>
      <c r="AW325" s="12" t="s">
        <v>36</v>
      </c>
      <c r="AX325" s="12" t="s">
        <v>77</v>
      </c>
      <c r="AY325" s="161" t="s">
        <v>165</v>
      </c>
    </row>
    <row r="326" spans="2:65" s="13" customFormat="1" ht="11.25">
      <c r="B326" s="168"/>
      <c r="D326" s="153" t="s">
        <v>174</v>
      </c>
      <c r="E326" s="169" t="s">
        <v>1</v>
      </c>
      <c r="F326" s="170" t="s">
        <v>177</v>
      </c>
      <c r="H326" s="171">
        <v>56.370000000000005</v>
      </c>
      <c r="I326" s="172"/>
      <c r="L326" s="168"/>
      <c r="M326" s="173"/>
      <c r="N326" s="174"/>
      <c r="O326" s="174"/>
      <c r="P326" s="174"/>
      <c r="Q326" s="174"/>
      <c r="R326" s="174"/>
      <c r="S326" s="174"/>
      <c r="T326" s="175"/>
      <c r="AT326" s="169" t="s">
        <v>174</v>
      </c>
      <c r="AU326" s="169" t="s">
        <v>87</v>
      </c>
      <c r="AV326" s="13" t="s">
        <v>172</v>
      </c>
      <c r="AW326" s="13" t="s">
        <v>36</v>
      </c>
      <c r="AX326" s="13" t="s">
        <v>85</v>
      </c>
      <c r="AY326" s="169" t="s">
        <v>165</v>
      </c>
    </row>
    <row r="327" spans="2:65" s="1" customFormat="1" ht="16.5" customHeight="1">
      <c r="B327" s="139"/>
      <c r="C327" s="176" t="s">
        <v>483</v>
      </c>
      <c r="D327" s="176" t="s">
        <v>263</v>
      </c>
      <c r="E327" s="177" t="s">
        <v>484</v>
      </c>
      <c r="F327" s="178" t="s">
        <v>485</v>
      </c>
      <c r="G327" s="179" t="s">
        <v>370</v>
      </c>
      <c r="H327" s="180">
        <v>62.006999999999998</v>
      </c>
      <c r="I327" s="181"/>
      <c r="J327" s="182">
        <f>ROUND(I327*H327,2)</f>
        <v>0</v>
      </c>
      <c r="K327" s="178" t="s">
        <v>171</v>
      </c>
      <c r="L327" s="183"/>
      <c r="M327" s="184" t="s">
        <v>1</v>
      </c>
      <c r="N327" s="185" t="s">
        <v>48</v>
      </c>
      <c r="O327" s="49"/>
      <c r="P327" s="149">
        <f>O327*H327</f>
        <v>0</v>
      </c>
      <c r="Q327" s="149">
        <v>3.0000000000000001E-5</v>
      </c>
      <c r="R327" s="149">
        <f>Q327*H327</f>
        <v>1.8602099999999999E-3</v>
      </c>
      <c r="S327" s="149">
        <v>0</v>
      </c>
      <c r="T327" s="150">
        <f>S327*H327</f>
        <v>0</v>
      </c>
      <c r="AR327" s="16" t="s">
        <v>204</v>
      </c>
      <c r="AT327" s="16" t="s">
        <v>263</v>
      </c>
      <c r="AU327" s="16" t="s">
        <v>87</v>
      </c>
      <c r="AY327" s="16" t="s">
        <v>165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6" t="s">
        <v>85</v>
      </c>
      <c r="BK327" s="151">
        <f>ROUND(I327*H327,2)</f>
        <v>0</v>
      </c>
      <c r="BL327" s="16" t="s">
        <v>172</v>
      </c>
      <c r="BM327" s="16" t="s">
        <v>486</v>
      </c>
    </row>
    <row r="328" spans="2:65" s="12" customFormat="1" ht="11.25">
      <c r="B328" s="160"/>
      <c r="D328" s="153" t="s">
        <v>174</v>
      </c>
      <c r="F328" s="162" t="s">
        <v>487</v>
      </c>
      <c r="H328" s="163">
        <v>62.006999999999998</v>
      </c>
      <c r="I328" s="164"/>
      <c r="L328" s="160"/>
      <c r="M328" s="165"/>
      <c r="N328" s="166"/>
      <c r="O328" s="166"/>
      <c r="P328" s="166"/>
      <c r="Q328" s="166"/>
      <c r="R328" s="166"/>
      <c r="S328" s="166"/>
      <c r="T328" s="167"/>
      <c r="AT328" s="161" t="s">
        <v>174</v>
      </c>
      <c r="AU328" s="161" t="s">
        <v>87</v>
      </c>
      <c r="AV328" s="12" t="s">
        <v>87</v>
      </c>
      <c r="AW328" s="12" t="s">
        <v>3</v>
      </c>
      <c r="AX328" s="12" t="s">
        <v>85</v>
      </c>
      <c r="AY328" s="161" t="s">
        <v>165</v>
      </c>
    </row>
    <row r="329" spans="2:65" s="1" customFormat="1" ht="16.5" customHeight="1">
      <c r="B329" s="139"/>
      <c r="C329" s="140" t="s">
        <v>488</v>
      </c>
      <c r="D329" s="140" t="s">
        <v>167</v>
      </c>
      <c r="E329" s="141" t="s">
        <v>489</v>
      </c>
      <c r="F329" s="142" t="s">
        <v>490</v>
      </c>
      <c r="G329" s="143" t="s">
        <v>370</v>
      </c>
      <c r="H329" s="144">
        <v>39.270000000000003</v>
      </c>
      <c r="I329" s="145"/>
      <c r="J329" s="146">
        <f>ROUND(I329*H329,2)</f>
        <v>0</v>
      </c>
      <c r="K329" s="142" t="s">
        <v>171</v>
      </c>
      <c r="L329" s="30"/>
      <c r="M329" s="147" t="s">
        <v>1</v>
      </c>
      <c r="N329" s="148" t="s">
        <v>48</v>
      </c>
      <c r="O329" s="49"/>
      <c r="P329" s="149">
        <f>O329*H329</f>
        <v>0</v>
      </c>
      <c r="Q329" s="149">
        <v>0</v>
      </c>
      <c r="R329" s="149">
        <f>Q329*H329</f>
        <v>0</v>
      </c>
      <c r="S329" s="149">
        <v>0</v>
      </c>
      <c r="T329" s="150">
        <f>S329*H329</f>
        <v>0</v>
      </c>
      <c r="AR329" s="16" t="s">
        <v>172</v>
      </c>
      <c r="AT329" s="16" t="s">
        <v>167</v>
      </c>
      <c r="AU329" s="16" t="s">
        <v>87</v>
      </c>
      <c r="AY329" s="16" t="s">
        <v>165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6" t="s">
        <v>85</v>
      </c>
      <c r="BK329" s="151">
        <f>ROUND(I329*H329,2)</f>
        <v>0</v>
      </c>
      <c r="BL329" s="16" t="s">
        <v>172</v>
      </c>
      <c r="BM329" s="16" t="s">
        <v>491</v>
      </c>
    </row>
    <row r="330" spans="2:65" s="11" customFormat="1" ht="11.25">
      <c r="B330" s="152"/>
      <c r="D330" s="153" t="s">
        <v>174</v>
      </c>
      <c r="E330" s="154" t="s">
        <v>1</v>
      </c>
      <c r="F330" s="155" t="s">
        <v>480</v>
      </c>
      <c r="H330" s="154" t="s">
        <v>1</v>
      </c>
      <c r="I330" s="156"/>
      <c r="L330" s="152"/>
      <c r="M330" s="157"/>
      <c r="N330" s="158"/>
      <c r="O330" s="158"/>
      <c r="P330" s="158"/>
      <c r="Q330" s="158"/>
      <c r="R330" s="158"/>
      <c r="S330" s="158"/>
      <c r="T330" s="159"/>
      <c r="AT330" s="154" t="s">
        <v>174</v>
      </c>
      <c r="AU330" s="154" t="s">
        <v>87</v>
      </c>
      <c r="AV330" s="11" t="s">
        <v>85</v>
      </c>
      <c r="AW330" s="11" t="s">
        <v>36</v>
      </c>
      <c r="AX330" s="11" t="s">
        <v>77</v>
      </c>
      <c r="AY330" s="154" t="s">
        <v>165</v>
      </c>
    </row>
    <row r="331" spans="2:65" s="12" customFormat="1" ht="11.25">
      <c r="B331" s="160"/>
      <c r="D331" s="153" t="s">
        <v>174</v>
      </c>
      <c r="E331" s="161" t="s">
        <v>1</v>
      </c>
      <c r="F331" s="162" t="s">
        <v>482</v>
      </c>
      <c r="H331" s="163">
        <v>39.270000000000003</v>
      </c>
      <c r="I331" s="164"/>
      <c r="L331" s="160"/>
      <c r="M331" s="165"/>
      <c r="N331" s="166"/>
      <c r="O331" s="166"/>
      <c r="P331" s="166"/>
      <c r="Q331" s="166"/>
      <c r="R331" s="166"/>
      <c r="S331" s="166"/>
      <c r="T331" s="167"/>
      <c r="AT331" s="161" t="s">
        <v>174</v>
      </c>
      <c r="AU331" s="161" t="s">
        <v>87</v>
      </c>
      <c r="AV331" s="12" t="s">
        <v>87</v>
      </c>
      <c r="AW331" s="12" t="s">
        <v>36</v>
      </c>
      <c r="AX331" s="12" t="s">
        <v>77</v>
      </c>
      <c r="AY331" s="161" t="s">
        <v>165</v>
      </c>
    </row>
    <row r="332" spans="2:65" s="13" customFormat="1" ht="11.25">
      <c r="B332" s="168"/>
      <c r="D332" s="153" t="s">
        <v>174</v>
      </c>
      <c r="E332" s="169" t="s">
        <v>1</v>
      </c>
      <c r="F332" s="170" t="s">
        <v>177</v>
      </c>
      <c r="H332" s="171">
        <v>39.270000000000003</v>
      </c>
      <c r="I332" s="172"/>
      <c r="L332" s="168"/>
      <c r="M332" s="173"/>
      <c r="N332" s="174"/>
      <c r="O332" s="174"/>
      <c r="P332" s="174"/>
      <c r="Q332" s="174"/>
      <c r="R332" s="174"/>
      <c r="S332" s="174"/>
      <c r="T332" s="175"/>
      <c r="AT332" s="169" t="s">
        <v>174</v>
      </c>
      <c r="AU332" s="169" t="s">
        <v>87</v>
      </c>
      <c r="AV332" s="13" t="s">
        <v>172</v>
      </c>
      <c r="AW332" s="13" t="s">
        <v>36</v>
      </c>
      <c r="AX332" s="13" t="s">
        <v>85</v>
      </c>
      <c r="AY332" s="169" t="s">
        <v>165</v>
      </c>
    </row>
    <row r="333" spans="2:65" s="1" customFormat="1" ht="16.5" customHeight="1">
      <c r="B333" s="139"/>
      <c r="C333" s="176" t="s">
        <v>492</v>
      </c>
      <c r="D333" s="176" t="s">
        <v>263</v>
      </c>
      <c r="E333" s="177" t="s">
        <v>493</v>
      </c>
      <c r="F333" s="178" t="s">
        <v>494</v>
      </c>
      <c r="G333" s="179" t="s">
        <v>370</v>
      </c>
      <c r="H333" s="180">
        <v>43.197000000000003</v>
      </c>
      <c r="I333" s="181"/>
      <c r="J333" s="182">
        <f>ROUND(I333*H333,2)</f>
        <v>0</v>
      </c>
      <c r="K333" s="178" t="s">
        <v>171</v>
      </c>
      <c r="L333" s="183"/>
      <c r="M333" s="184" t="s">
        <v>1</v>
      </c>
      <c r="N333" s="185" t="s">
        <v>48</v>
      </c>
      <c r="O333" s="49"/>
      <c r="P333" s="149">
        <f>O333*H333</f>
        <v>0</v>
      </c>
      <c r="Q333" s="149">
        <v>4.0000000000000003E-5</v>
      </c>
      <c r="R333" s="149">
        <f>Q333*H333</f>
        <v>1.7278800000000002E-3</v>
      </c>
      <c r="S333" s="149">
        <v>0</v>
      </c>
      <c r="T333" s="150">
        <f>S333*H333</f>
        <v>0</v>
      </c>
      <c r="AR333" s="16" t="s">
        <v>204</v>
      </c>
      <c r="AT333" s="16" t="s">
        <v>263</v>
      </c>
      <c r="AU333" s="16" t="s">
        <v>87</v>
      </c>
      <c r="AY333" s="16" t="s">
        <v>165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6" t="s">
        <v>85</v>
      </c>
      <c r="BK333" s="151">
        <f>ROUND(I333*H333,2)</f>
        <v>0</v>
      </c>
      <c r="BL333" s="16" t="s">
        <v>172</v>
      </c>
      <c r="BM333" s="16" t="s">
        <v>495</v>
      </c>
    </row>
    <row r="334" spans="2:65" s="12" customFormat="1" ht="11.25">
      <c r="B334" s="160"/>
      <c r="D334" s="153" t="s">
        <v>174</v>
      </c>
      <c r="F334" s="162" t="s">
        <v>496</v>
      </c>
      <c r="H334" s="163">
        <v>43.197000000000003</v>
      </c>
      <c r="I334" s="164"/>
      <c r="L334" s="160"/>
      <c r="M334" s="165"/>
      <c r="N334" s="166"/>
      <c r="O334" s="166"/>
      <c r="P334" s="166"/>
      <c r="Q334" s="166"/>
      <c r="R334" s="166"/>
      <c r="S334" s="166"/>
      <c r="T334" s="167"/>
      <c r="AT334" s="161" t="s">
        <v>174</v>
      </c>
      <c r="AU334" s="161" t="s">
        <v>87</v>
      </c>
      <c r="AV334" s="12" t="s">
        <v>87</v>
      </c>
      <c r="AW334" s="12" t="s">
        <v>3</v>
      </c>
      <c r="AX334" s="12" t="s">
        <v>85</v>
      </c>
      <c r="AY334" s="161" t="s">
        <v>165</v>
      </c>
    </row>
    <row r="335" spans="2:65" s="1" customFormat="1" ht="16.5" customHeight="1">
      <c r="B335" s="139"/>
      <c r="C335" s="140" t="s">
        <v>497</v>
      </c>
      <c r="D335" s="140" t="s">
        <v>167</v>
      </c>
      <c r="E335" s="141" t="s">
        <v>498</v>
      </c>
      <c r="F335" s="142" t="s">
        <v>499</v>
      </c>
      <c r="G335" s="143" t="s">
        <v>258</v>
      </c>
      <c r="H335" s="144">
        <v>40.756</v>
      </c>
      <c r="I335" s="145"/>
      <c r="J335" s="146">
        <f>ROUND(I335*H335,2)</f>
        <v>0</v>
      </c>
      <c r="K335" s="142" t="s">
        <v>171</v>
      </c>
      <c r="L335" s="30"/>
      <c r="M335" s="147" t="s">
        <v>1</v>
      </c>
      <c r="N335" s="148" t="s">
        <v>48</v>
      </c>
      <c r="O335" s="49"/>
      <c r="P335" s="149">
        <f>O335*H335</f>
        <v>0</v>
      </c>
      <c r="Q335" s="149">
        <v>8.5000000000000006E-3</v>
      </c>
      <c r="R335" s="149">
        <f>Q335*H335</f>
        <v>0.34642600000000001</v>
      </c>
      <c r="S335" s="149">
        <v>0</v>
      </c>
      <c r="T335" s="150">
        <f>S335*H335</f>
        <v>0</v>
      </c>
      <c r="AR335" s="16" t="s">
        <v>172</v>
      </c>
      <c r="AT335" s="16" t="s">
        <v>167</v>
      </c>
      <c r="AU335" s="16" t="s">
        <v>87</v>
      </c>
      <c r="AY335" s="16" t="s">
        <v>165</v>
      </c>
      <c r="BE335" s="151">
        <f>IF(N335="základní",J335,0)</f>
        <v>0</v>
      </c>
      <c r="BF335" s="151">
        <f>IF(N335="snížená",J335,0)</f>
        <v>0</v>
      </c>
      <c r="BG335" s="151">
        <f>IF(N335="zákl. přenesená",J335,0)</f>
        <v>0</v>
      </c>
      <c r="BH335" s="151">
        <f>IF(N335="sníž. přenesená",J335,0)</f>
        <v>0</v>
      </c>
      <c r="BI335" s="151">
        <f>IF(N335="nulová",J335,0)</f>
        <v>0</v>
      </c>
      <c r="BJ335" s="16" t="s">
        <v>85</v>
      </c>
      <c r="BK335" s="151">
        <f>ROUND(I335*H335,2)</f>
        <v>0</v>
      </c>
      <c r="BL335" s="16" t="s">
        <v>172</v>
      </c>
      <c r="BM335" s="16" t="s">
        <v>500</v>
      </c>
    </row>
    <row r="336" spans="2:65" s="1" customFormat="1" ht="16.5" customHeight="1">
      <c r="B336" s="139"/>
      <c r="C336" s="176" t="s">
        <v>501</v>
      </c>
      <c r="D336" s="176" t="s">
        <v>263</v>
      </c>
      <c r="E336" s="177" t="s">
        <v>502</v>
      </c>
      <c r="F336" s="178" t="s">
        <v>503</v>
      </c>
      <c r="G336" s="179" t="s">
        <v>258</v>
      </c>
      <c r="H336" s="180">
        <v>3.1629999999999998</v>
      </c>
      <c r="I336" s="181"/>
      <c r="J336" s="182">
        <f>ROUND(I336*H336,2)</f>
        <v>0</v>
      </c>
      <c r="K336" s="178" t="s">
        <v>171</v>
      </c>
      <c r="L336" s="183"/>
      <c r="M336" s="184" t="s">
        <v>1</v>
      </c>
      <c r="N336" s="185" t="s">
        <v>48</v>
      </c>
      <c r="O336" s="49"/>
      <c r="P336" s="149">
        <f>O336*H336</f>
        <v>0</v>
      </c>
      <c r="Q336" s="149">
        <v>2.5500000000000002E-3</v>
      </c>
      <c r="R336" s="149">
        <f>Q336*H336</f>
        <v>8.0656500000000006E-3</v>
      </c>
      <c r="S336" s="149">
        <v>0</v>
      </c>
      <c r="T336" s="150">
        <f>S336*H336</f>
        <v>0</v>
      </c>
      <c r="AR336" s="16" t="s">
        <v>204</v>
      </c>
      <c r="AT336" s="16" t="s">
        <v>263</v>
      </c>
      <c r="AU336" s="16" t="s">
        <v>87</v>
      </c>
      <c r="AY336" s="16" t="s">
        <v>165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6" t="s">
        <v>85</v>
      </c>
      <c r="BK336" s="151">
        <f>ROUND(I336*H336,2)</f>
        <v>0</v>
      </c>
      <c r="BL336" s="16" t="s">
        <v>172</v>
      </c>
      <c r="BM336" s="16" t="s">
        <v>504</v>
      </c>
    </row>
    <row r="337" spans="2:65" s="11" customFormat="1" ht="11.25">
      <c r="B337" s="152"/>
      <c r="D337" s="153" t="s">
        <v>174</v>
      </c>
      <c r="E337" s="154" t="s">
        <v>1</v>
      </c>
      <c r="F337" s="155" t="s">
        <v>505</v>
      </c>
      <c r="H337" s="154" t="s">
        <v>1</v>
      </c>
      <c r="I337" s="156"/>
      <c r="L337" s="152"/>
      <c r="M337" s="157"/>
      <c r="N337" s="158"/>
      <c r="O337" s="158"/>
      <c r="P337" s="158"/>
      <c r="Q337" s="158"/>
      <c r="R337" s="158"/>
      <c r="S337" s="158"/>
      <c r="T337" s="159"/>
      <c r="AT337" s="154" t="s">
        <v>174</v>
      </c>
      <c r="AU337" s="154" t="s">
        <v>87</v>
      </c>
      <c r="AV337" s="11" t="s">
        <v>85</v>
      </c>
      <c r="AW337" s="11" t="s">
        <v>36</v>
      </c>
      <c r="AX337" s="11" t="s">
        <v>77</v>
      </c>
      <c r="AY337" s="154" t="s">
        <v>165</v>
      </c>
    </row>
    <row r="338" spans="2:65" s="12" customFormat="1" ht="11.25">
      <c r="B338" s="160"/>
      <c r="D338" s="153" t="s">
        <v>174</v>
      </c>
      <c r="E338" s="161" t="s">
        <v>1</v>
      </c>
      <c r="F338" s="162" t="s">
        <v>506</v>
      </c>
      <c r="H338" s="163">
        <v>2.875</v>
      </c>
      <c r="I338" s="164"/>
      <c r="L338" s="160"/>
      <c r="M338" s="165"/>
      <c r="N338" s="166"/>
      <c r="O338" s="166"/>
      <c r="P338" s="166"/>
      <c r="Q338" s="166"/>
      <c r="R338" s="166"/>
      <c r="S338" s="166"/>
      <c r="T338" s="167"/>
      <c r="AT338" s="161" t="s">
        <v>174</v>
      </c>
      <c r="AU338" s="161" t="s">
        <v>87</v>
      </c>
      <c r="AV338" s="12" t="s">
        <v>87</v>
      </c>
      <c r="AW338" s="12" t="s">
        <v>36</v>
      </c>
      <c r="AX338" s="12" t="s">
        <v>77</v>
      </c>
      <c r="AY338" s="161" t="s">
        <v>165</v>
      </c>
    </row>
    <row r="339" spans="2:65" s="13" customFormat="1" ht="11.25">
      <c r="B339" s="168"/>
      <c r="D339" s="153" t="s">
        <v>174</v>
      </c>
      <c r="E339" s="169" t="s">
        <v>1</v>
      </c>
      <c r="F339" s="170" t="s">
        <v>177</v>
      </c>
      <c r="H339" s="171">
        <v>2.875</v>
      </c>
      <c r="I339" s="172"/>
      <c r="L339" s="168"/>
      <c r="M339" s="173"/>
      <c r="N339" s="174"/>
      <c r="O339" s="174"/>
      <c r="P339" s="174"/>
      <c r="Q339" s="174"/>
      <c r="R339" s="174"/>
      <c r="S339" s="174"/>
      <c r="T339" s="175"/>
      <c r="AT339" s="169" t="s">
        <v>174</v>
      </c>
      <c r="AU339" s="169" t="s">
        <v>87</v>
      </c>
      <c r="AV339" s="13" t="s">
        <v>172</v>
      </c>
      <c r="AW339" s="13" t="s">
        <v>36</v>
      </c>
      <c r="AX339" s="13" t="s">
        <v>85</v>
      </c>
      <c r="AY339" s="169" t="s">
        <v>165</v>
      </c>
    </row>
    <row r="340" spans="2:65" s="12" customFormat="1" ht="11.25">
      <c r="B340" s="160"/>
      <c r="D340" s="153" t="s">
        <v>174</v>
      </c>
      <c r="F340" s="162" t="s">
        <v>507</v>
      </c>
      <c r="H340" s="163">
        <v>3.1629999999999998</v>
      </c>
      <c r="I340" s="164"/>
      <c r="L340" s="160"/>
      <c r="M340" s="165"/>
      <c r="N340" s="166"/>
      <c r="O340" s="166"/>
      <c r="P340" s="166"/>
      <c r="Q340" s="166"/>
      <c r="R340" s="166"/>
      <c r="S340" s="166"/>
      <c r="T340" s="167"/>
      <c r="AT340" s="161" t="s">
        <v>174</v>
      </c>
      <c r="AU340" s="161" t="s">
        <v>87</v>
      </c>
      <c r="AV340" s="12" t="s">
        <v>87</v>
      </c>
      <c r="AW340" s="12" t="s">
        <v>3</v>
      </c>
      <c r="AX340" s="12" t="s">
        <v>85</v>
      </c>
      <c r="AY340" s="161" t="s">
        <v>165</v>
      </c>
    </row>
    <row r="341" spans="2:65" s="1" customFormat="1" ht="16.5" customHeight="1">
      <c r="B341" s="139"/>
      <c r="C341" s="176" t="s">
        <v>508</v>
      </c>
      <c r="D341" s="176" t="s">
        <v>263</v>
      </c>
      <c r="E341" s="177" t="s">
        <v>509</v>
      </c>
      <c r="F341" s="178" t="s">
        <v>510</v>
      </c>
      <c r="G341" s="179" t="s">
        <v>258</v>
      </c>
      <c r="H341" s="180">
        <v>41.668999999999997</v>
      </c>
      <c r="I341" s="181"/>
      <c r="J341" s="182">
        <f>ROUND(I341*H341,2)</f>
        <v>0</v>
      </c>
      <c r="K341" s="178" t="s">
        <v>171</v>
      </c>
      <c r="L341" s="183"/>
      <c r="M341" s="184" t="s">
        <v>1</v>
      </c>
      <c r="N341" s="185" t="s">
        <v>48</v>
      </c>
      <c r="O341" s="49"/>
      <c r="P341" s="149">
        <f>O341*H341</f>
        <v>0</v>
      </c>
      <c r="Q341" s="149">
        <v>3.3999999999999998E-3</v>
      </c>
      <c r="R341" s="149">
        <f>Q341*H341</f>
        <v>0.14167459999999998</v>
      </c>
      <c r="S341" s="149">
        <v>0</v>
      </c>
      <c r="T341" s="150">
        <f>S341*H341</f>
        <v>0</v>
      </c>
      <c r="AR341" s="16" t="s">
        <v>204</v>
      </c>
      <c r="AT341" s="16" t="s">
        <v>263</v>
      </c>
      <c r="AU341" s="16" t="s">
        <v>87</v>
      </c>
      <c r="AY341" s="16" t="s">
        <v>165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6" t="s">
        <v>85</v>
      </c>
      <c r="BK341" s="151">
        <f>ROUND(I341*H341,2)</f>
        <v>0</v>
      </c>
      <c r="BL341" s="16" t="s">
        <v>172</v>
      </c>
      <c r="BM341" s="16" t="s">
        <v>511</v>
      </c>
    </row>
    <row r="342" spans="2:65" s="11" customFormat="1" ht="11.25">
      <c r="B342" s="152"/>
      <c r="D342" s="153" t="s">
        <v>174</v>
      </c>
      <c r="E342" s="154" t="s">
        <v>1</v>
      </c>
      <c r="F342" s="155" t="s">
        <v>512</v>
      </c>
      <c r="H342" s="154" t="s">
        <v>1</v>
      </c>
      <c r="I342" s="156"/>
      <c r="L342" s="152"/>
      <c r="M342" s="157"/>
      <c r="N342" s="158"/>
      <c r="O342" s="158"/>
      <c r="P342" s="158"/>
      <c r="Q342" s="158"/>
      <c r="R342" s="158"/>
      <c r="S342" s="158"/>
      <c r="T342" s="159"/>
      <c r="AT342" s="154" t="s">
        <v>174</v>
      </c>
      <c r="AU342" s="154" t="s">
        <v>87</v>
      </c>
      <c r="AV342" s="11" t="s">
        <v>85</v>
      </c>
      <c r="AW342" s="11" t="s">
        <v>36</v>
      </c>
      <c r="AX342" s="11" t="s">
        <v>77</v>
      </c>
      <c r="AY342" s="154" t="s">
        <v>165</v>
      </c>
    </row>
    <row r="343" spans="2:65" s="12" customFormat="1" ht="11.25">
      <c r="B343" s="160"/>
      <c r="D343" s="153" t="s">
        <v>174</v>
      </c>
      <c r="E343" s="161" t="s">
        <v>1</v>
      </c>
      <c r="F343" s="162" t="s">
        <v>513</v>
      </c>
      <c r="H343" s="163">
        <v>6.56</v>
      </c>
      <c r="I343" s="164"/>
      <c r="L343" s="160"/>
      <c r="M343" s="165"/>
      <c r="N343" s="166"/>
      <c r="O343" s="166"/>
      <c r="P343" s="166"/>
      <c r="Q343" s="166"/>
      <c r="R343" s="166"/>
      <c r="S343" s="166"/>
      <c r="T343" s="167"/>
      <c r="AT343" s="161" t="s">
        <v>174</v>
      </c>
      <c r="AU343" s="161" t="s">
        <v>87</v>
      </c>
      <c r="AV343" s="12" t="s">
        <v>87</v>
      </c>
      <c r="AW343" s="12" t="s">
        <v>36</v>
      </c>
      <c r="AX343" s="12" t="s">
        <v>77</v>
      </c>
      <c r="AY343" s="161" t="s">
        <v>165</v>
      </c>
    </row>
    <row r="344" spans="2:65" s="12" customFormat="1" ht="11.25">
      <c r="B344" s="160"/>
      <c r="D344" s="153" t="s">
        <v>174</v>
      </c>
      <c r="E344" s="161" t="s">
        <v>1</v>
      </c>
      <c r="F344" s="162" t="s">
        <v>514</v>
      </c>
      <c r="H344" s="163">
        <v>14.94</v>
      </c>
      <c r="I344" s="164"/>
      <c r="L344" s="160"/>
      <c r="M344" s="165"/>
      <c r="N344" s="166"/>
      <c r="O344" s="166"/>
      <c r="P344" s="166"/>
      <c r="Q344" s="166"/>
      <c r="R344" s="166"/>
      <c r="S344" s="166"/>
      <c r="T344" s="167"/>
      <c r="AT344" s="161" t="s">
        <v>174</v>
      </c>
      <c r="AU344" s="161" t="s">
        <v>87</v>
      </c>
      <c r="AV344" s="12" t="s">
        <v>87</v>
      </c>
      <c r="AW344" s="12" t="s">
        <v>36</v>
      </c>
      <c r="AX344" s="12" t="s">
        <v>77</v>
      </c>
      <c r="AY344" s="161" t="s">
        <v>165</v>
      </c>
    </row>
    <row r="345" spans="2:65" s="12" customFormat="1" ht="11.25">
      <c r="B345" s="160"/>
      <c r="D345" s="153" t="s">
        <v>174</v>
      </c>
      <c r="E345" s="161" t="s">
        <v>1</v>
      </c>
      <c r="F345" s="162" t="s">
        <v>515</v>
      </c>
      <c r="H345" s="163">
        <v>8.2810000000000006</v>
      </c>
      <c r="I345" s="164"/>
      <c r="L345" s="160"/>
      <c r="M345" s="165"/>
      <c r="N345" s="166"/>
      <c r="O345" s="166"/>
      <c r="P345" s="166"/>
      <c r="Q345" s="166"/>
      <c r="R345" s="166"/>
      <c r="S345" s="166"/>
      <c r="T345" s="167"/>
      <c r="AT345" s="161" t="s">
        <v>174</v>
      </c>
      <c r="AU345" s="161" t="s">
        <v>87</v>
      </c>
      <c r="AV345" s="12" t="s">
        <v>87</v>
      </c>
      <c r="AW345" s="12" t="s">
        <v>36</v>
      </c>
      <c r="AX345" s="12" t="s">
        <v>77</v>
      </c>
      <c r="AY345" s="161" t="s">
        <v>165</v>
      </c>
    </row>
    <row r="346" spans="2:65" s="12" customFormat="1" ht="11.25">
      <c r="B346" s="160"/>
      <c r="D346" s="153" t="s">
        <v>174</v>
      </c>
      <c r="E346" s="161" t="s">
        <v>1</v>
      </c>
      <c r="F346" s="162" t="s">
        <v>516</v>
      </c>
      <c r="H346" s="163">
        <v>8.1</v>
      </c>
      <c r="I346" s="164"/>
      <c r="L346" s="160"/>
      <c r="M346" s="165"/>
      <c r="N346" s="166"/>
      <c r="O346" s="166"/>
      <c r="P346" s="166"/>
      <c r="Q346" s="166"/>
      <c r="R346" s="166"/>
      <c r="S346" s="166"/>
      <c r="T346" s="167"/>
      <c r="AT346" s="161" t="s">
        <v>174</v>
      </c>
      <c r="AU346" s="161" t="s">
        <v>87</v>
      </c>
      <c r="AV346" s="12" t="s">
        <v>87</v>
      </c>
      <c r="AW346" s="12" t="s">
        <v>36</v>
      </c>
      <c r="AX346" s="12" t="s">
        <v>77</v>
      </c>
      <c r="AY346" s="161" t="s">
        <v>165</v>
      </c>
    </row>
    <row r="347" spans="2:65" s="13" customFormat="1" ht="11.25">
      <c r="B347" s="168"/>
      <c r="D347" s="153" t="s">
        <v>174</v>
      </c>
      <c r="E347" s="169" t="s">
        <v>1</v>
      </c>
      <c r="F347" s="170" t="s">
        <v>177</v>
      </c>
      <c r="H347" s="171">
        <v>37.881</v>
      </c>
      <c r="I347" s="172"/>
      <c r="L347" s="168"/>
      <c r="M347" s="173"/>
      <c r="N347" s="174"/>
      <c r="O347" s="174"/>
      <c r="P347" s="174"/>
      <c r="Q347" s="174"/>
      <c r="R347" s="174"/>
      <c r="S347" s="174"/>
      <c r="T347" s="175"/>
      <c r="AT347" s="169" t="s">
        <v>174</v>
      </c>
      <c r="AU347" s="169" t="s">
        <v>87</v>
      </c>
      <c r="AV347" s="13" t="s">
        <v>172</v>
      </c>
      <c r="AW347" s="13" t="s">
        <v>36</v>
      </c>
      <c r="AX347" s="13" t="s">
        <v>85</v>
      </c>
      <c r="AY347" s="169" t="s">
        <v>165</v>
      </c>
    </row>
    <row r="348" spans="2:65" s="12" customFormat="1" ht="11.25">
      <c r="B348" s="160"/>
      <c r="D348" s="153" t="s">
        <v>174</v>
      </c>
      <c r="F348" s="162" t="s">
        <v>517</v>
      </c>
      <c r="H348" s="163">
        <v>41.668999999999997</v>
      </c>
      <c r="I348" s="164"/>
      <c r="L348" s="160"/>
      <c r="M348" s="165"/>
      <c r="N348" s="166"/>
      <c r="O348" s="166"/>
      <c r="P348" s="166"/>
      <c r="Q348" s="166"/>
      <c r="R348" s="166"/>
      <c r="S348" s="166"/>
      <c r="T348" s="167"/>
      <c r="AT348" s="161" t="s">
        <v>174</v>
      </c>
      <c r="AU348" s="161" t="s">
        <v>87</v>
      </c>
      <c r="AV348" s="12" t="s">
        <v>87</v>
      </c>
      <c r="AW348" s="12" t="s">
        <v>3</v>
      </c>
      <c r="AX348" s="12" t="s">
        <v>85</v>
      </c>
      <c r="AY348" s="161" t="s">
        <v>165</v>
      </c>
    </row>
    <row r="349" spans="2:65" s="1" customFormat="1" ht="16.5" customHeight="1">
      <c r="B349" s="139"/>
      <c r="C349" s="140" t="s">
        <v>518</v>
      </c>
      <c r="D349" s="140" t="s">
        <v>167</v>
      </c>
      <c r="E349" s="141" t="s">
        <v>519</v>
      </c>
      <c r="F349" s="142" t="s">
        <v>520</v>
      </c>
      <c r="G349" s="143" t="s">
        <v>370</v>
      </c>
      <c r="H349" s="144">
        <v>1.75</v>
      </c>
      <c r="I349" s="145"/>
      <c r="J349" s="146">
        <f>ROUND(I349*H349,2)</f>
        <v>0</v>
      </c>
      <c r="K349" s="142" t="s">
        <v>171</v>
      </c>
      <c r="L349" s="30"/>
      <c r="M349" s="147" t="s">
        <v>1</v>
      </c>
      <c r="N349" s="148" t="s">
        <v>48</v>
      </c>
      <c r="O349" s="49"/>
      <c r="P349" s="149">
        <f>O349*H349</f>
        <v>0</v>
      </c>
      <c r="Q349" s="149">
        <v>1.7600000000000001E-3</v>
      </c>
      <c r="R349" s="149">
        <f>Q349*H349</f>
        <v>3.0800000000000003E-3</v>
      </c>
      <c r="S349" s="149">
        <v>0</v>
      </c>
      <c r="T349" s="150">
        <f>S349*H349</f>
        <v>0</v>
      </c>
      <c r="AR349" s="16" t="s">
        <v>172</v>
      </c>
      <c r="AT349" s="16" t="s">
        <v>167</v>
      </c>
      <c r="AU349" s="16" t="s">
        <v>87</v>
      </c>
      <c r="AY349" s="16" t="s">
        <v>165</v>
      </c>
      <c r="BE349" s="151">
        <f>IF(N349="základní",J349,0)</f>
        <v>0</v>
      </c>
      <c r="BF349" s="151">
        <f>IF(N349="snížená",J349,0)</f>
        <v>0</v>
      </c>
      <c r="BG349" s="151">
        <f>IF(N349="zákl. přenesená",J349,0)</f>
        <v>0</v>
      </c>
      <c r="BH349" s="151">
        <f>IF(N349="sníž. přenesená",J349,0)</f>
        <v>0</v>
      </c>
      <c r="BI349" s="151">
        <f>IF(N349="nulová",J349,0)</f>
        <v>0</v>
      </c>
      <c r="BJ349" s="16" t="s">
        <v>85</v>
      </c>
      <c r="BK349" s="151">
        <f>ROUND(I349*H349,2)</f>
        <v>0</v>
      </c>
      <c r="BL349" s="16" t="s">
        <v>172</v>
      </c>
      <c r="BM349" s="16" t="s">
        <v>521</v>
      </c>
    </row>
    <row r="350" spans="2:65" s="11" customFormat="1" ht="11.25">
      <c r="B350" s="152"/>
      <c r="D350" s="153" t="s">
        <v>174</v>
      </c>
      <c r="E350" s="154" t="s">
        <v>1</v>
      </c>
      <c r="F350" s="155" t="s">
        <v>522</v>
      </c>
      <c r="H350" s="154" t="s">
        <v>1</v>
      </c>
      <c r="I350" s="156"/>
      <c r="L350" s="152"/>
      <c r="M350" s="157"/>
      <c r="N350" s="158"/>
      <c r="O350" s="158"/>
      <c r="P350" s="158"/>
      <c r="Q350" s="158"/>
      <c r="R350" s="158"/>
      <c r="S350" s="158"/>
      <c r="T350" s="159"/>
      <c r="AT350" s="154" t="s">
        <v>174</v>
      </c>
      <c r="AU350" s="154" t="s">
        <v>87</v>
      </c>
      <c r="AV350" s="11" t="s">
        <v>85</v>
      </c>
      <c r="AW350" s="11" t="s">
        <v>36</v>
      </c>
      <c r="AX350" s="11" t="s">
        <v>77</v>
      </c>
      <c r="AY350" s="154" t="s">
        <v>165</v>
      </c>
    </row>
    <row r="351" spans="2:65" s="12" customFormat="1" ht="11.25">
      <c r="B351" s="160"/>
      <c r="D351" s="153" t="s">
        <v>174</v>
      </c>
      <c r="E351" s="161" t="s">
        <v>1</v>
      </c>
      <c r="F351" s="162" t="s">
        <v>523</v>
      </c>
      <c r="H351" s="163">
        <v>1.75</v>
      </c>
      <c r="I351" s="164"/>
      <c r="L351" s="160"/>
      <c r="M351" s="165"/>
      <c r="N351" s="166"/>
      <c r="O351" s="166"/>
      <c r="P351" s="166"/>
      <c r="Q351" s="166"/>
      <c r="R351" s="166"/>
      <c r="S351" s="166"/>
      <c r="T351" s="167"/>
      <c r="AT351" s="161" t="s">
        <v>174</v>
      </c>
      <c r="AU351" s="161" t="s">
        <v>87</v>
      </c>
      <c r="AV351" s="12" t="s">
        <v>87</v>
      </c>
      <c r="AW351" s="12" t="s">
        <v>36</v>
      </c>
      <c r="AX351" s="12" t="s">
        <v>77</v>
      </c>
      <c r="AY351" s="161" t="s">
        <v>165</v>
      </c>
    </row>
    <row r="352" spans="2:65" s="13" customFormat="1" ht="11.25">
      <c r="B352" s="168"/>
      <c r="D352" s="153" t="s">
        <v>174</v>
      </c>
      <c r="E352" s="169" t="s">
        <v>1</v>
      </c>
      <c r="F352" s="170" t="s">
        <v>177</v>
      </c>
      <c r="H352" s="171">
        <v>1.75</v>
      </c>
      <c r="I352" s="172"/>
      <c r="L352" s="168"/>
      <c r="M352" s="173"/>
      <c r="N352" s="174"/>
      <c r="O352" s="174"/>
      <c r="P352" s="174"/>
      <c r="Q352" s="174"/>
      <c r="R352" s="174"/>
      <c r="S352" s="174"/>
      <c r="T352" s="175"/>
      <c r="AT352" s="169" t="s">
        <v>174</v>
      </c>
      <c r="AU352" s="169" t="s">
        <v>87</v>
      </c>
      <c r="AV352" s="13" t="s">
        <v>172</v>
      </c>
      <c r="AW352" s="13" t="s">
        <v>36</v>
      </c>
      <c r="AX352" s="13" t="s">
        <v>85</v>
      </c>
      <c r="AY352" s="169" t="s">
        <v>165</v>
      </c>
    </row>
    <row r="353" spans="2:65" s="1" customFormat="1" ht="16.5" customHeight="1">
      <c r="B353" s="139"/>
      <c r="C353" s="176" t="s">
        <v>524</v>
      </c>
      <c r="D353" s="176" t="s">
        <v>263</v>
      </c>
      <c r="E353" s="177" t="s">
        <v>525</v>
      </c>
      <c r="F353" s="178" t="s">
        <v>526</v>
      </c>
      <c r="G353" s="179" t="s">
        <v>258</v>
      </c>
      <c r="H353" s="180">
        <v>0.71299999999999997</v>
      </c>
      <c r="I353" s="181"/>
      <c r="J353" s="182">
        <f>ROUND(I353*H353,2)</f>
        <v>0</v>
      </c>
      <c r="K353" s="178" t="s">
        <v>171</v>
      </c>
      <c r="L353" s="183"/>
      <c r="M353" s="184" t="s">
        <v>1</v>
      </c>
      <c r="N353" s="185" t="s">
        <v>48</v>
      </c>
      <c r="O353" s="49"/>
      <c r="P353" s="149">
        <f>O353*H353</f>
        <v>0</v>
      </c>
      <c r="Q353" s="149">
        <v>1.3600000000000001E-3</v>
      </c>
      <c r="R353" s="149">
        <f>Q353*H353</f>
        <v>9.6968E-4</v>
      </c>
      <c r="S353" s="149">
        <v>0</v>
      </c>
      <c r="T353" s="150">
        <f>S353*H353</f>
        <v>0</v>
      </c>
      <c r="AR353" s="16" t="s">
        <v>204</v>
      </c>
      <c r="AT353" s="16" t="s">
        <v>263</v>
      </c>
      <c r="AU353" s="16" t="s">
        <v>87</v>
      </c>
      <c r="AY353" s="16" t="s">
        <v>165</v>
      </c>
      <c r="BE353" s="151">
        <f>IF(N353="základní",J353,0)</f>
        <v>0</v>
      </c>
      <c r="BF353" s="151">
        <f>IF(N353="snížená",J353,0)</f>
        <v>0</v>
      </c>
      <c r="BG353" s="151">
        <f>IF(N353="zákl. přenesená",J353,0)</f>
        <v>0</v>
      </c>
      <c r="BH353" s="151">
        <f>IF(N353="sníž. přenesená",J353,0)</f>
        <v>0</v>
      </c>
      <c r="BI353" s="151">
        <f>IF(N353="nulová",J353,0)</f>
        <v>0</v>
      </c>
      <c r="BJ353" s="16" t="s">
        <v>85</v>
      </c>
      <c r="BK353" s="151">
        <f>ROUND(I353*H353,2)</f>
        <v>0</v>
      </c>
      <c r="BL353" s="16" t="s">
        <v>172</v>
      </c>
      <c r="BM353" s="16" t="s">
        <v>527</v>
      </c>
    </row>
    <row r="354" spans="2:65" s="11" customFormat="1" ht="11.25">
      <c r="B354" s="152"/>
      <c r="D354" s="153" t="s">
        <v>174</v>
      </c>
      <c r="E354" s="154" t="s">
        <v>1</v>
      </c>
      <c r="F354" s="155" t="s">
        <v>528</v>
      </c>
      <c r="H354" s="154" t="s">
        <v>1</v>
      </c>
      <c r="I354" s="156"/>
      <c r="L354" s="152"/>
      <c r="M354" s="157"/>
      <c r="N354" s="158"/>
      <c r="O354" s="158"/>
      <c r="P354" s="158"/>
      <c r="Q354" s="158"/>
      <c r="R354" s="158"/>
      <c r="S354" s="158"/>
      <c r="T354" s="159"/>
      <c r="AT354" s="154" t="s">
        <v>174</v>
      </c>
      <c r="AU354" s="154" t="s">
        <v>87</v>
      </c>
      <c r="AV354" s="11" t="s">
        <v>85</v>
      </c>
      <c r="AW354" s="11" t="s">
        <v>36</v>
      </c>
      <c r="AX354" s="11" t="s">
        <v>77</v>
      </c>
      <c r="AY354" s="154" t="s">
        <v>165</v>
      </c>
    </row>
    <row r="355" spans="2:65" s="12" customFormat="1" ht="11.25">
      <c r="B355" s="160"/>
      <c r="D355" s="153" t="s">
        <v>174</v>
      </c>
      <c r="E355" s="161" t="s">
        <v>1</v>
      </c>
      <c r="F355" s="162" t="s">
        <v>529</v>
      </c>
      <c r="H355" s="163">
        <v>0.64800000000000002</v>
      </c>
      <c r="I355" s="164"/>
      <c r="L355" s="160"/>
      <c r="M355" s="165"/>
      <c r="N355" s="166"/>
      <c r="O355" s="166"/>
      <c r="P355" s="166"/>
      <c r="Q355" s="166"/>
      <c r="R355" s="166"/>
      <c r="S355" s="166"/>
      <c r="T355" s="167"/>
      <c r="AT355" s="161" t="s">
        <v>174</v>
      </c>
      <c r="AU355" s="161" t="s">
        <v>87</v>
      </c>
      <c r="AV355" s="12" t="s">
        <v>87</v>
      </c>
      <c r="AW355" s="12" t="s">
        <v>36</v>
      </c>
      <c r="AX355" s="12" t="s">
        <v>77</v>
      </c>
      <c r="AY355" s="161" t="s">
        <v>165</v>
      </c>
    </row>
    <row r="356" spans="2:65" s="13" customFormat="1" ht="11.25">
      <c r="B356" s="168"/>
      <c r="D356" s="153" t="s">
        <v>174</v>
      </c>
      <c r="E356" s="169" t="s">
        <v>1</v>
      </c>
      <c r="F356" s="170" t="s">
        <v>177</v>
      </c>
      <c r="H356" s="171">
        <v>0.64800000000000002</v>
      </c>
      <c r="I356" s="172"/>
      <c r="L356" s="168"/>
      <c r="M356" s="173"/>
      <c r="N356" s="174"/>
      <c r="O356" s="174"/>
      <c r="P356" s="174"/>
      <c r="Q356" s="174"/>
      <c r="R356" s="174"/>
      <c r="S356" s="174"/>
      <c r="T356" s="175"/>
      <c r="AT356" s="169" t="s">
        <v>174</v>
      </c>
      <c r="AU356" s="169" t="s">
        <v>87</v>
      </c>
      <c r="AV356" s="13" t="s">
        <v>172</v>
      </c>
      <c r="AW356" s="13" t="s">
        <v>36</v>
      </c>
      <c r="AX356" s="13" t="s">
        <v>85</v>
      </c>
      <c r="AY356" s="169" t="s">
        <v>165</v>
      </c>
    </row>
    <row r="357" spans="2:65" s="12" customFormat="1" ht="11.25">
      <c r="B357" s="160"/>
      <c r="D357" s="153" t="s">
        <v>174</v>
      </c>
      <c r="F357" s="162" t="s">
        <v>530</v>
      </c>
      <c r="H357" s="163">
        <v>0.71299999999999997</v>
      </c>
      <c r="I357" s="164"/>
      <c r="L357" s="160"/>
      <c r="M357" s="165"/>
      <c r="N357" s="166"/>
      <c r="O357" s="166"/>
      <c r="P357" s="166"/>
      <c r="Q357" s="166"/>
      <c r="R357" s="166"/>
      <c r="S357" s="166"/>
      <c r="T357" s="167"/>
      <c r="AT357" s="161" t="s">
        <v>174</v>
      </c>
      <c r="AU357" s="161" t="s">
        <v>87</v>
      </c>
      <c r="AV357" s="12" t="s">
        <v>87</v>
      </c>
      <c r="AW357" s="12" t="s">
        <v>3</v>
      </c>
      <c r="AX357" s="12" t="s">
        <v>85</v>
      </c>
      <c r="AY357" s="161" t="s">
        <v>165</v>
      </c>
    </row>
    <row r="358" spans="2:65" s="1" customFormat="1" ht="16.5" customHeight="1">
      <c r="B358" s="139"/>
      <c r="C358" s="140" t="s">
        <v>531</v>
      </c>
      <c r="D358" s="140" t="s">
        <v>167</v>
      </c>
      <c r="E358" s="141" t="s">
        <v>532</v>
      </c>
      <c r="F358" s="142" t="s">
        <v>533</v>
      </c>
      <c r="G358" s="143" t="s">
        <v>258</v>
      </c>
      <c r="H358" s="144">
        <v>40.756</v>
      </c>
      <c r="I358" s="145"/>
      <c r="J358" s="146">
        <f>ROUND(I358*H358,2)</f>
        <v>0</v>
      </c>
      <c r="K358" s="142" t="s">
        <v>171</v>
      </c>
      <c r="L358" s="30"/>
      <c r="M358" s="147" t="s">
        <v>1</v>
      </c>
      <c r="N358" s="148" t="s">
        <v>48</v>
      </c>
      <c r="O358" s="49"/>
      <c r="P358" s="149">
        <f>O358*H358</f>
        <v>0</v>
      </c>
      <c r="Q358" s="149">
        <v>2.3099999999999999E-2</v>
      </c>
      <c r="R358" s="149">
        <f>Q358*H358</f>
        <v>0.94146359999999996</v>
      </c>
      <c r="S358" s="149">
        <v>0</v>
      </c>
      <c r="T358" s="150">
        <f>S358*H358</f>
        <v>0</v>
      </c>
      <c r="AR358" s="16" t="s">
        <v>172</v>
      </c>
      <c r="AT358" s="16" t="s">
        <v>167</v>
      </c>
      <c r="AU358" s="16" t="s">
        <v>87</v>
      </c>
      <c r="AY358" s="16" t="s">
        <v>165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6" t="s">
        <v>85</v>
      </c>
      <c r="BK358" s="151">
        <f>ROUND(I358*H358,2)</f>
        <v>0</v>
      </c>
      <c r="BL358" s="16" t="s">
        <v>172</v>
      </c>
      <c r="BM358" s="16" t="s">
        <v>534</v>
      </c>
    </row>
    <row r="359" spans="2:65" s="11" customFormat="1" ht="11.25">
      <c r="B359" s="152"/>
      <c r="D359" s="153" t="s">
        <v>174</v>
      </c>
      <c r="E359" s="154" t="s">
        <v>1</v>
      </c>
      <c r="F359" s="155" t="s">
        <v>535</v>
      </c>
      <c r="H359" s="154" t="s">
        <v>1</v>
      </c>
      <c r="I359" s="156"/>
      <c r="L359" s="152"/>
      <c r="M359" s="157"/>
      <c r="N359" s="158"/>
      <c r="O359" s="158"/>
      <c r="P359" s="158"/>
      <c r="Q359" s="158"/>
      <c r="R359" s="158"/>
      <c r="S359" s="158"/>
      <c r="T359" s="159"/>
      <c r="AT359" s="154" t="s">
        <v>174</v>
      </c>
      <c r="AU359" s="154" t="s">
        <v>87</v>
      </c>
      <c r="AV359" s="11" t="s">
        <v>85</v>
      </c>
      <c r="AW359" s="11" t="s">
        <v>36</v>
      </c>
      <c r="AX359" s="11" t="s">
        <v>77</v>
      </c>
      <c r="AY359" s="154" t="s">
        <v>165</v>
      </c>
    </row>
    <row r="360" spans="2:65" s="12" customFormat="1" ht="11.25">
      <c r="B360" s="160"/>
      <c r="D360" s="153" t="s">
        <v>174</v>
      </c>
      <c r="E360" s="161" t="s">
        <v>1</v>
      </c>
      <c r="F360" s="162" t="s">
        <v>513</v>
      </c>
      <c r="H360" s="163">
        <v>6.56</v>
      </c>
      <c r="I360" s="164"/>
      <c r="L360" s="160"/>
      <c r="M360" s="165"/>
      <c r="N360" s="166"/>
      <c r="O360" s="166"/>
      <c r="P360" s="166"/>
      <c r="Q360" s="166"/>
      <c r="R360" s="166"/>
      <c r="S360" s="166"/>
      <c r="T360" s="167"/>
      <c r="AT360" s="161" t="s">
        <v>174</v>
      </c>
      <c r="AU360" s="161" t="s">
        <v>87</v>
      </c>
      <c r="AV360" s="12" t="s">
        <v>87</v>
      </c>
      <c r="AW360" s="12" t="s">
        <v>36</v>
      </c>
      <c r="AX360" s="12" t="s">
        <v>77</v>
      </c>
      <c r="AY360" s="161" t="s">
        <v>165</v>
      </c>
    </row>
    <row r="361" spans="2:65" s="12" customFormat="1" ht="11.25">
      <c r="B361" s="160"/>
      <c r="D361" s="153" t="s">
        <v>174</v>
      </c>
      <c r="E361" s="161" t="s">
        <v>1</v>
      </c>
      <c r="F361" s="162" t="s">
        <v>514</v>
      </c>
      <c r="H361" s="163">
        <v>14.94</v>
      </c>
      <c r="I361" s="164"/>
      <c r="L361" s="160"/>
      <c r="M361" s="165"/>
      <c r="N361" s="166"/>
      <c r="O361" s="166"/>
      <c r="P361" s="166"/>
      <c r="Q361" s="166"/>
      <c r="R361" s="166"/>
      <c r="S361" s="166"/>
      <c r="T361" s="167"/>
      <c r="AT361" s="161" t="s">
        <v>174</v>
      </c>
      <c r="AU361" s="161" t="s">
        <v>87</v>
      </c>
      <c r="AV361" s="12" t="s">
        <v>87</v>
      </c>
      <c r="AW361" s="12" t="s">
        <v>36</v>
      </c>
      <c r="AX361" s="12" t="s">
        <v>77</v>
      </c>
      <c r="AY361" s="161" t="s">
        <v>165</v>
      </c>
    </row>
    <row r="362" spans="2:65" s="12" customFormat="1" ht="11.25">
      <c r="B362" s="160"/>
      <c r="D362" s="153" t="s">
        <v>174</v>
      </c>
      <c r="E362" s="161" t="s">
        <v>1</v>
      </c>
      <c r="F362" s="162" t="s">
        <v>515</v>
      </c>
      <c r="H362" s="163">
        <v>8.2810000000000006</v>
      </c>
      <c r="I362" s="164"/>
      <c r="L362" s="160"/>
      <c r="M362" s="165"/>
      <c r="N362" s="166"/>
      <c r="O362" s="166"/>
      <c r="P362" s="166"/>
      <c r="Q362" s="166"/>
      <c r="R362" s="166"/>
      <c r="S362" s="166"/>
      <c r="T362" s="167"/>
      <c r="AT362" s="161" t="s">
        <v>174</v>
      </c>
      <c r="AU362" s="161" t="s">
        <v>87</v>
      </c>
      <c r="AV362" s="12" t="s">
        <v>87</v>
      </c>
      <c r="AW362" s="12" t="s">
        <v>36</v>
      </c>
      <c r="AX362" s="12" t="s">
        <v>77</v>
      </c>
      <c r="AY362" s="161" t="s">
        <v>165</v>
      </c>
    </row>
    <row r="363" spans="2:65" s="12" customFormat="1" ht="11.25">
      <c r="B363" s="160"/>
      <c r="D363" s="153" t="s">
        <v>174</v>
      </c>
      <c r="E363" s="161" t="s">
        <v>1</v>
      </c>
      <c r="F363" s="162" t="s">
        <v>516</v>
      </c>
      <c r="H363" s="163">
        <v>8.1</v>
      </c>
      <c r="I363" s="164"/>
      <c r="L363" s="160"/>
      <c r="M363" s="165"/>
      <c r="N363" s="166"/>
      <c r="O363" s="166"/>
      <c r="P363" s="166"/>
      <c r="Q363" s="166"/>
      <c r="R363" s="166"/>
      <c r="S363" s="166"/>
      <c r="T363" s="167"/>
      <c r="AT363" s="161" t="s">
        <v>174</v>
      </c>
      <c r="AU363" s="161" t="s">
        <v>87</v>
      </c>
      <c r="AV363" s="12" t="s">
        <v>87</v>
      </c>
      <c r="AW363" s="12" t="s">
        <v>36</v>
      </c>
      <c r="AX363" s="12" t="s">
        <v>77</v>
      </c>
      <c r="AY363" s="161" t="s">
        <v>165</v>
      </c>
    </row>
    <row r="364" spans="2:65" s="11" customFormat="1" ht="11.25">
      <c r="B364" s="152"/>
      <c r="D364" s="153" t="s">
        <v>174</v>
      </c>
      <c r="E364" s="154" t="s">
        <v>1</v>
      </c>
      <c r="F364" s="155" t="s">
        <v>536</v>
      </c>
      <c r="H364" s="154" t="s">
        <v>1</v>
      </c>
      <c r="I364" s="156"/>
      <c r="L364" s="152"/>
      <c r="M364" s="157"/>
      <c r="N364" s="158"/>
      <c r="O364" s="158"/>
      <c r="P364" s="158"/>
      <c r="Q364" s="158"/>
      <c r="R364" s="158"/>
      <c r="S364" s="158"/>
      <c r="T364" s="159"/>
      <c r="AT364" s="154" t="s">
        <v>174</v>
      </c>
      <c r="AU364" s="154" t="s">
        <v>87</v>
      </c>
      <c r="AV364" s="11" t="s">
        <v>85</v>
      </c>
      <c r="AW364" s="11" t="s">
        <v>36</v>
      </c>
      <c r="AX364" s="11" t="s">
        <v>77</v>
      </c>
      <c r="AY364" s="154" t="s">
        <v>165</v>
      </c>
    </row>
    <row r="365" spans="2:65" s="12" customFormat="1" ht="11.25">
      <c r="B365" s="160"/>
      <c r="D365" s="153" t="s">
        <v>174</v>
      </c>
      <c r="E365" s="161" t="s">
        <v>1</v>
      </c>
      <c r="F365" s="162" t="s">
        <v>506</v>
      </c>
      <c r="H365" s="163">
        <v>2.875</v>
      </c>
      <c r="I365" s="164"/>
      <c r="L365" s="160"/>
      <c r="M365" s="165"/>
      <c r="N365" s="166"/>
      <c r="O365" s="166"/>
      <c r="P365" s="166"/>
      <c r="Q365" s="166"/>
      <c r="R365" s="166"/>
      <c r="S365" s="166"/>
      <c r="T365" s="167"/>
      <c r="AT365" s="161" t="s">
        <v>174</v>
      </c>
      <c r="AU365" s="161" t="s">
        <v>87</v>
      </c>
      <c r="AV365" s="12" t="s">
        <v>87</v>
      </c>
      <c r="AW365" s="12" t="s">
        <v>36</v>
      </c>
      <c r="AX365" s="12" t="s">
        <v>77</v>
      </c>
      <c r="AY365" s="161" t="s">
        <v>165</v>
      </c>
    </row>
    <row r="366" spans="2:65" s="13" customFormat="1" ht="11.25">
      <c r="B366" s="168"/>
      <c r="D366" s="153" t="s">
        <v>174</v>
      </c>
      <c r="E366" s="169" t="s">
        <v>1</v>
      </c>
      <c r="F366" s="170" t="s">
        <v>177</v>
      </c>
      <c r="H366" s="171">
        <v>40.756</v>
      </c>
      <c r="I366" s="172"/>
      <c r="L366" s="168"/>
      <c r="M366" s="173"/>
      <c r="N366" s="174"/>
      <c r="O366" s="174"/>
      <c r="P366" s="174"/>
      <c r="Q366" s="174"/>
      <c r="R366" s="174"/>
      <c r="S366" s="174"/>
      <c r="T366" s="175"/>
      <c r="AT366" s="169" t="s">
        <v>174</v>
      </c>
      <c r="AU366" s="169" t="s">
        <v>87</v>
      </c>
      <c r="AV366" s="13" t="s">
        <v>172</v>
      </c>
      <c r="AW366" s="13" t="s">
        <v>36</v>
      </c>
      <c r="AX366" s="13" t="s">
        <v>85</v>
      </c>
      <c r="AY366" s="169" t="s">
        <v>165</v>
      </c>
    </row>
    <row r="367" spans="2:65" s="1" customFormat="1" ht="16.5" customHeight="1">
      <c r="B367" s="139"/>
      <c r="C367" s="140" t="s">
        <v>537</v>
      </c>
      <c r="D367" s="140" t="s">
        <v>167</v>
      </c>
      <c r="E367" s="141" t="s">
        <v>538</v>
      </c>
      <c r="F367" s="142" t="s">
        <v>539</v>
      </c>
      <c r="G367" s="143" t="s">
        <v>258</v>
      </c>
      <c r="H367" s="144">
        <v>95.557000000000002</v>
      </c>
      <c r="I367" s="145"/>
      <c r="J367" s="146">
        <f>ROUND(I367*H367,2)</f>
        <v>0</v>
      </c>
      <c r="K367" s="142" t="s">
        <v>171</v>
      </c>
      <c r="L367" s="30"/>
      <c r="M367" s="147" t="s">
        <v>1</v>
      </c>
      <c r="N367" s="148" t="s">
        <v>48</v>
      </c>
      <c r="O367" s="49"/>
      <c r="P367" s="149">
        <f>O367*H367</f>
        <v>0</v>
      </c>
      <c r="Q367" s="149">
        <v>2.6360000000000001E-2</v>
      </c>
      <c r="R367" s="149">
        <f>Q367*H367</f>
        <v>2.51888252</v>
      </c>
      <c r="S367" s="149">
        <v>0</v>
      </c>
      <c r="T367" s="150">
        <f>S367*H367</f>
        <v>0</v>
      </c>
      <c r="AR367" s="16" t="s">
        <v>172</v>
      </c>
      <c r="AT367" s="16" t="s">
        <v>167</v>
      </c>
      <c r="AU367" s="16" t="s">
        <v>87</v>
      </c>
      <c r="AY367" s="16" t="s">
        <v>165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6" t="s">
        <v>85</v>
      </c>
      <c r="BK367" s="151">
        <f>ROUND(I367*H367,2)</f>
        <v>0</v>
      </c>
      <c r="BL367" s="16" t="s">
        <v>172</v>
      </c>
      <c r="BM367" s="16" t="s">
        <v>540</v>
      </c>
    </row>
    <row r="368" spans="2:65" s="11" customFormat="1" ht="11.25">
      <c r="B368" s="152"/>
      <c r="D368" s="153" t="s">
        <v>174</v>
      </c>
      <c r="E368" s="154" t="s">
        <v>1</v>
      </c>
      <c r="F368" s="155" t="s">
        <v>541</v>
      </c>
      <c r="H368" s="154" t="s">
        <v>1</v>
      </c>
      <c r="I368" s="156"/>
      <c r="L368" s="152"/>
      <c r="M368" s="157"/>
      <c r="N368" s="158"/>
      <c r="O368" s="158"/>
      <c r="P368" s="158"/>
      <c r="Q368" s="158"/>
      <c r="R368" s="158"/>
      <c r="S368" s="158"/>
      <c r="T368" s="159"/>
      <c r="AT368" s="154" t="s">
        <v>174</v>
      </c>
      <c r="AU368" s="154" t="s">
        <v>87</v>
      </c>
      <c r="AV368" s="11" t="s">
        <v>85</v>
      </c>
      <c r="AW368" s="11" t="s">
        <v>36</v>
      </c>
      <c r="AX368" s="11" t="s">
        <v>77</v>
      </c>
      <c r="AY368" s="154" t="s">
        <v>165</v>
      </c>
    </row>
    <row r="369" spans="2:65" s="12" customFormat="1" ht="11.25">
      <c r="B369" s="160"/>
      <c r="D369" s="153" t="s">
        <v>174</v>
      </c>
      <c r="E369" s="161" t="s">
        <v>1</v>
      </c>
      <c r="F369" s="162" t="s">
        <v>333</v>
      </c>
      <c r="H369" s="163">
        <v>104.95</v>
      </c>
      <c r="I369" s="164"/>
      <c r="L369" s="160"/>
      <c r="M369" s="165"/>
      <c r="N369" s="166"/>
      <c r="O369" s="166"/>
      <c r="P369" s="166"/>
      <c r="Q369" s="166"/>
      <c r="R369" s="166"/>
      <c r="S369" s="166"/>
      <c r="T369" s="167"/>
      <c r="AT369" s="161" t="s">
        <v>174</v>
      </c>
      <c r="AU369" s="161" t="s">
        <v>87</v>
      </c>
      <c r="AV369" s="12" t="s">
        <v>87</v>
      </c>
      <c r="AW369" s="12" t="s">
        <v>36</v>
      </c>
      <c r="AX369" s="12" t="s">
        <v>77</v>
      </c>
      <c r="AY369" s="161" t="s">
        <v>165</v>
      </c>
    </row>
    <row r="370" spans="2:65" s="12" customFormat="1" ht="22.5">
      <c r="B370" s="160"/>
      <c r="D370" s="153" t="s">
        <v>174</v>
      </c>
      <c r="E370" s="161" t="s">
        <v>1</v>
      </c>
      <c r="F370" s="162" t="s">
        <v>542</v>
      </c>
      <c r="H370" s="163">
        <v>3.1419999999999999</v>
      </c>
      <c r="I370" s="164"/>
      <c r="L370" s="160"/>
      <c r="M370" s="165"/>
      <c r="N370" s="166"/>
      <c r="O370" s="166"/>
      <c r="P370" s="166"/>
      <c r="Q370" s="166"/>
      <c r="R370" s="166"/>
      <c r="S370" s="166"/>
      <c r="T370" s="167"/>
      <c r="AT370" s="161" t="s">
        <v>174</v>
      </c>
      <c r="AU370" s="161" t="s">
        <v>87</v>
      </c>
      <c r="AV370" s="12" t="s">
        <v>87</v>
      </c>
      <c r="AW370" s="12" t="s">
        <v>36</v>
      </c>
      <c r="AX370" s="12" t="s">
        <v>77</v>
      </c>
      <c r="AY370" s="161" t="s">
        <v>165</v>
      </c>
    </row>
    <row r="371" spans="2:65" s="11" customFormat="1" ht="11.25">
      <c r="B371" s="152"/>
      <c r="D371" s="153" t="s">
        <v>174</v>
      </c>
      <c r="E371" s="154" t="s">
        <v>1</v>
      </c>
      <c r="F371" s="155" t="s">
        <v>334</v>
      </c>
      <c r="H371" s="154" t="s">
        <v>1</v>
      </c>
      <c r="I371" s="156"/>
      <c r="L371" s="152"/>
      <c r="M371" s="157"/>
      <c r="N371" s="158"/>
      <c r="O371" s="158"/>
      <c r="P371" s="158"/>
      <c r="Q371" s="158"/>
      <c r="R371" s="158"/>
      <c r="S371" s="158"/>
      <c r="T371" s="159"/>
      <c r="AT371" s="154" t="s">
        <v>174</v>
      </c>
      <c r="AU371" s="154" t="s">
        <v>87</v>
      </c>
      <c r="AV371" s="11" t="s">
        <v>85</v>
      </c>
      <c r="AW371" s="11" t="s">
        <v>36</v>
      </c>
      <c r="AX371" s="11" t="s">
        <v>77</v>
      </c>
      <c r="AY371" s="154" t="s">
        <v>165</v>
      </c>
    </row>
    <row r="372" spans="2:65" s="12" customFormat="1" ht="11.25">
      <c r="B372" s="160"/>
      <c r="D372" s="153" t="s">
        <v>174</v>
      </c>
      <c r="E372" s="161" t="s">
        <v>1</v>
      </c>
      <c r="F372" s="162" t="s">
        <v>543</v>
      </c>
      <c r="H372" s="163">
        <v>-12.535</v>
      </c>
      <c r="I372" s="164"/>
      <c r="L372" s="160"/>
      <c r="M372" s="165"/>
      <c r="N372" s="166"/>
      <c r="O372" s="166"/>
      <c r="P372" s="166"/>
      <c r="Q372" s="166"/>
      <c r="R372" s="166"/>
      <c r="S372" s="166"/>
      <c r="T372" s="167"/>
      <c r="AT372" s="161" t="s">
        <v>174</v>
      </c>
      <c r="AU372" s="161" t="s">
        <v>87</v>
      </c>
      <c r="AV372" s="12" t="s">
        <v>87</v>
      </c>
      <c r="AW372" s="12" t="s">
        <v>36</v>
      </c>
      <c r="AX372" s="12" t="s">
        <v>77</v>
      </c>
      <c r="AY372" s="161" t="s">
        <v>165</v>
      </c>
    </row>
    <row r="373" spans="2:65" s="13" customFormat="1" ht="11.25">
      <c r="B373" s="168"/>
      <c r="D373" s="153" t="s">
        <v>174</v>
      </c>
      <c r="E373" s="169" t="s">
        <v>1</v>
      </c>
      <c r="F373" s="170" t="s">
        <v>177</v>
      </c>
      <c r="H373" s="171">
        <v>95.557000000000002</v>
      </c>
      <c r="I373" s="172"/>
      <c r="L373" s="168"/>
      <c r="M373" s="173"/>
      <c r="N373" s="174"/>
      <c r="O373" s="174"/>
      <c r="P373" s="174"/>
      <c r="Q373" s="174"/>
      <c r="R373" s="174"/>
      <c r="S373" s="174"/>
      <c r="T373" s="175"/>
      <c r="AT373" s="169" t="s">
        <v>174</v>
      </c>
      <c r="AU373" s="169" t="s">
        <v>87</v>
      </c>
      <c r="AV373" s="13" t="s">
        <v>172</v>
      </c>
      <c r="AW373" s="13" t="s">
        <v>36</v>
      </c>
      <c r="AX373" s="13" t="s">
        <v>85</v>
      </c>
      <c r="AY373" s="169" t="s">
        <v>165</v>
      </c>
    </row>
    <row r="374" spans="2:65" s="1" customFormat="1" ht="16.5" customHeight="1">
      <c r="B374" s="139"/>
      <c r="C374" s="140" t="s">
        <v>544</v>
      </c>
      <c r="D374" s="140" t="s">
        <v>167</v>
      </c>
      <c r="E374" s="141" t="s">
        <v>545</v>
      </c>
      <c r="F374" s="142" t="s">
        <v>546</v>
      </c>
      <c r="G374" s="143" t="s">
        <v>258</v>
      </c>
      <c r="H374" s="144">
        <v>6.45</v>
      </c>
      <c r="I374" s="145"/>
      <c r="J374" s="146">
        <f>ROUND(I374*H374,2)</f>
        <v>0</v>
      </c>
      <c r="K374" s="142" t="s">
        <v>171</v>
      </c>
      <c r="L374" s="30"/>
      <c r="M374" s="147" t="s">
        <v>1</v>
      </c>
      <c r="N374" s="148" t="s">
        <v>48</v>
      </c>
      <c r="O374" s="49"/>
      <c r="P374" s="149">
        <f>O374*H374</f>
        <v>0</v>
      </c>
      <c r="Q374" s="149">
        <v>4.3800000000000002E-3</v>
      </c>
      <c r="R374" s="149">
        <f>Q374*H374</f>
        <v>2.8251000000000002E-2</v>
      </c>
      <c r="S374" s="149">
        <v>0</v>
      </c>
      <c r="T374" s="150">
        <f>S374*H374</f>
        <v>0</v>
      </c>
      <c r="AR374" s="16" t="s">
        <v>172</v>
      </c>
      <c r="AT374" s="16" t="s">
        <v>167</v>
      </c>
      <c r="AU374" s="16" t="s">
        <v>87</v>
      </c>
      <c r="AY374" s="16" t="s">
        <v>165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6" t="s">
        <v>85</v>
      </c>
      <c r="BK374" s="151">
        <f>ROUND(I374*H374,2)</f>
        <v>0</v>
      </c>
      <c r="BL374" s="16" t="s">
        <v>172</v>
      </c>
      <c r="BM374" s="16" t="s">
        <v>547</v>
      </c>
    </row>
    <row r="375" spans="2:65" s="1" customFormat="1" ht="16.5" customHeight="1">
      <c r="B375" s="139"/>
      <c r="C375" s="140" t="s">
        <v>548</v>
      </c>
      <c r="D375" s="140" t="s">
        <v>167</v>
      </c>
      <c r="E375" s="141" t="s">
        <v>549</v>
      </c>
      <c r="F375" s="142" t="s">
        <v>550</v>
      </c>
      <c r="G375" s="143" t="s">
        <v>258</v>
      </c>
      <c r="H375" s="144">
        <v>6.45</v>
      </c>
      <c r="I375" s="145"/>
      <c r="J375" s="146">
        <f>ROUND(I375*H375,2)</f>
        <v>0</v>
      </c>
      <c r="K375" s="142" t="s">
        <v>171</v>
      </c>
      <c r="L375" s="30"/>
      <c r="M375" s="147" t="s">
        <v>1</v>
      </c>
      <c r="N375" s="148" t="s">
        <v>48</v>
      </c>
      <c r="O375" s="49"/>
      <c r="P375" s="149">
        <f>O375*H375</f>
        <v>0</v>
      </c>
      <c r="Q375" s="149">
        <v>6.28E-3</v>
      </c>
      <c r="R375" s="149">
        <f>Q375*H375</f>
        <v>4.0506E-2</v>
      </c>
      <c r="S375" s="149">
        <v>0</v>
      </c>
      <c r="T375" s="150">
        <f>S375*H375</f>
        <v>0</v>
      </c>
      <c r="AR375" s="16" t="s">
        <v>172</v>
      </c>
      <c r="AT375" s="16" t="s">
        <v>167</v>
      </c>
      <c r="AU375" s="16" t="s">
        <v>87</v>
      </c>
      <c r="AY375" s="16" t="s">
        <v>165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6" t="s">
        <v>85</v>
      </c>
      <c r="BK375" s="151">
        <f>ROUND(I375*H375,2)</f>
        <v>0</v>
      </c>
      <c r="BL375" s="16" t="s">
        <v>172</v>
      </c>
      <c r="BM375" s="16" t="s">
        <v>551</v>
      </c>
    </row>
    <row r="376" spans="2:65" s="11" customFormat="1" ht="11.25">
      <c r="B376" s="152"/>
      <c r="D376" s="153" t="s">
        <v>174</v>
      </c>
      <c r="E376" s="154" t="s">
        <v>1</v>
      </c>
      <c r="F376" s="155" t="s">
        <v>552</v>
      </c>
      <c r="H376" s="154" t="s">
        <v>1</v>
      </c>
      <c r="I376" s="156"/>
      <c r="L376" s="152"/>
      <c r="M376" s="157"/>
      <c r="N376" s="158"/>
      <c r="O376" s="158"/>
      <c r="P376" s="158"/>
      <c r="Q376" s="158"/>
      <c r="R376" s="158"/>
      <c r="S376" s="158"/>
      <c r="T376" s="159"/>
      <c r="AT376" s="154" t="s">
        <v>174</v>
      </c>
      <c r="AU376" s="154" t="s">
        <v>87</v>
      </c>
      <c r="AV376" s="11" t="s">
        <v>85</v>
      </c>
      <c r="AW376" s="11" t="s">
        <v>36</v>
      </c>
      <c r="AX376" s="11" t="s">
        <v>77</v>
      </c>
      <c r="AY376" s="154" t="s">
        <v>165</v>
      </c>
    </row>
    <row r="377" spans="2:65" s="12" customFormat="1" ht="11.25">
      <c r="B377" s="160"/>
      <c r="D377" s="153" t="s">
        <v>174</v>
      </c>
      <c r="E377" s="161" t="s">
        <v>1</v>
      </c>
      <c r="F377" s="162" t="s">
        <v>553</v>
      </c>
      <c r="H377" s="163">
        <v>6.45</v>
      </c>
      <c r="I377" s="164"/>
      <c r="L377" s="160"/>
      <c r="M377" s="165"/>
      <c r="N377" s="166"/>
      <c r="O377" s="166"/>
      <c r="P377" s="166"/>
      <c r="Q377" s="166"/>
      <c r="R377" s="166"/>
      <c r="S377" s="166"/>
      <c r="T377" s="167"/>
      <c r="AT377" s="161" t="s">
        <v>174</v>
      </c>
      <c r="AU377" s="161" t="s">
        <v>87</v>
      </c>
      <c r="AV377" s="12" t="s">
        <v>87</v>
      </c>
      <c r="AW377" s="12" t="s">
        <v>36</v>
      </c>
      <c r="AX377" s="12" t="s">
        <v>77</v>
      </c>
      <c r="AY377" s="161" t="s">
        <v>165</v>
      </c>
    </row>
    <row r="378" spans="2:65" s="13" customFormat="1" ht="11.25">
      <c r="B378" s="168"/>
      <c r="D378" s="153" t="s">
        <v>174</v>
      </c>
      <c r="E378" s="169" t="s">
        <v>1</v>
      </c>
      <c r="F378" s="170" t="s">
        <v>177</v>
      </c>
      <c r="H378" s="171">
        <v>6.45</v>
      </c>
      <c r="I378" s="172"/>
      <c r="L378" s="168"/>
      <c r="M378" s="173"/>
      <c r="N378" s="174"/>
      <c r="O378" s="174"/>
      <c r="P378" s="174"/>
      <c r="Q378" s="174"/>
      <c r="R378" s="174"/>
      <c r="S378" s="174"/>
      <c r="T378" s="175"/>
      <c r="AT378" s="169" t="s">
        <v>174</v>
      </c>
      <c r="AU378" s="169" t="s">
        <v>87</v>
      </c>
      <c r="AV378" s="13" t="s">
        <v>172</v>
      </c>
      <c r="AW378" s="13" t="s">
        <v>36</v>
      </c>
      <c r="AX378" s="13" t="s">
        <v>85</v>
      </c>
      <c r="AY378" s="169" t="s">
        <v>165</v>
      </c>
    </row>
    <row r="379" spans="2:65" s="1" customFormat="1" ht="16.5" customHeight="1">
      <c r="B379" s="139"/>
      <c r="C379" s="140" t="s">
        <v>554</v>
      </c>
      <c r="D379" s="140" t="s">
        <v>167</v>
      </c>
      <c r="E379" s="141" t="s">
        <v>555</v>
      </c>
      <c r="F379" s="142" t="s">
        <v>556</v>
      </c>
      <c r="G379" s="143" t="s">
        <v>258</v>
      </c>
      <c r="H379" s="144">
        <v>65.8</v>
      </c>
      <c r="I379" s="145"/>
      <c r="J379" s="146">
        <f>ROUND(I379*H379,2)</f>
        <v>0</v>
      </c>
      <c r="K379" s="142" t="s">
        <v>171</v>
      </c>
      <c r="L379" s="30"/>
      <c r="M379" s="147" t="s">
        <v>1</v>
      </c>
      <c r="N379" s="148" t="s">
        <v>48</v>
      </c>
      <c r="O379" s="49"/>
      <c r="P379" s="149">
        <f>O379*H379</f>
        <v>0</v>
      </c>
      <c r="Q379" s="149">
        <v>1.2999999999999999E-4</v>
      </c>
      <c r="R379" s="149">
        <f>Q379*H379</f>
        <v>8.5539999999999991E-3</v>
      </c>
      <c r="S379" s="149">
        <v>0</v>
      </c>
      <c r="T379" s="150">
        <f>S379*H379</f>
        <v>0</v>
      </c>
      <c r="AR379" s="16" t="s">
        <v>172</v>
      </c>
      <c r="AT379" s="16" t="s">
        <v>167</v>
      </c>
      <c r="AU379" s="16" t="s">
        <v>87</v>
      </c>
      <c r="AY379" s="16" t="s">
        <v>165</v>
      </c>
      <c r="BE379" s="151">
        <f>IF(N379="základní",J379,0)</f>
        <v>0</v>
      </c>
      <c r="BF379" s="151">
        <f>IF(N379="snížená",J379,0)</f>
        <v>0</v>
      </c>
      <c r="BG379" s="151">
        <f>IF(N379="zákl. přenesená",J379,0)</f>
        <v>0</v>
      </c>
      <c r="BH379" s="151">
        <f>IF(N379="sníž. přenesená",J379,0)</f>
        <v>0</v>
      </c>
      <c r="BI379" s="151">
        <f>IF(N379="nulová",J379,0)</f>
        <v>0</v>
      </c>
      <c r="BJ379" s="16" t="s">
        <v>85</v>
      </c>
      <c r="BK379" s="151">
        <f>ROUND(I379*H379,2)</f>
        <v>0</v>
      </c>
      <c r="BL379" s="16" t="s">
        <v>172</v>
      </c>
      <c r="BM379" s="16" t="s">
        <v>557</v>
      </c>
    </row>
    <row r="380" spans="2:65" s="11" customFormat="1" ht="11.25">
      <c r="B380" s="152"/>
      <c r="D380" s="153" t="s">
        <v>174</v>
      </c>
      <c r="E380" s="154" t="s">
        <v>1</v>
      </c>
      <c r="F380" s="155" t="s">
        <v>558</v>
      </c>
      <c r="H380" s="154" t="s">
        <v>1</v>
      </c>
      <c r="I380" s="156"/>
      <c r="L380" s="152"/>
      <c r="M380" s="157"/>
      <c r="N380" s="158"/>
      <c r="O380" s="158"/>
      <c r="P380" s="158"/>
      <c r="Q380" s="158"/>
      <c r="R380" s="158"/>
      <c r="S380" s="158"/>
      <c r="T380" s="159"/>
      <c r="AT380" s="154" t="s">
        <v>174</v>
      </c>
      <c r="AU380" s="154" t="s">
        <v>87</v>
      </c>
      <c r="AV380" s="11" t="s">
        <v>85</v>
      </c>
      <c r="AW380" s="11" t="s">
        <v>36</v>
      </c>
      <c r="AX380" s="11" t="s">
        <v>77</v>
      </c>
      <c r="AY380" s="154" t="s">
        <v>165</v>
      </c>
    </row>
    <row r="381" spans="2:65" s="11" customFormat="1" ht="11.25">
      <c r="B381" s="152"/>
      <c r="D381" s="153" t="s">
        <v>174</v>
      </c>
      <c r="E381" s="154" t="s">
        <v>1</v>
      </c>
      <c r="F381" s="155" t="s">
        <v>559</v>
      </c>
      <c r="H381" s="154" t="s">
        <v>1</v>
      </c>
      <c r="I381" s="156"/>
      <c r="L381" s="152"/>
      <c r="M381" s="157"/>
      <c r="N381" s="158"/>
      <c r="O381" s="158"/>
      <c r="P381" s="158"/>
      <c r="Q381" s="158"/>
      <c r="R381" s="158"/>
      <c r="S381" s="158"/>
      <c r="T381" s="159"/>
      <c r="AT381" s="154" t="s">
        <v>174</v>
      </c>
      <c r="AU381" s="154" t="s">
        <v>87</v>
      </c>
      <c r="AV381" s="11" t="s">
        <v>85</v>
      </c>
      <c r="AW381" s="11" t="s">
        <v>36</v>
      </c>
      <c r="AX381" s="11" t="s">
        <v>77</v>
      </c>
      <c r="AY381" s="154" t="s">
        <v>165</v>
      </c>
    </row>
    <row r="382" spans="2:65" s="12" customFormat="1" ht="11.25">
      <c r="B382" s="160"/>
      <c r="D382" s="153" t="s">
        <v>174</v>
      </c>
      <c r="E382" s="161" t="s">
        <v>1</v>
      </c>
      <c r="F382" s="162" t="s">
        <v>560</v>
      </c>
      <c r="H382" s="163">
        <v>26.94</v>
      </c>
      <c r="I382" s="164"/>
      <c r="L382" s="160"/>
      <c r="M382" s="165"/>
      <c r="N382" s="166"/>
      <c r="O382" s="166"/>
      <c r="P382" s="166"/>
      <c r="Q382" s="166"/>
      <c r="R382" s="166"/>
      <c r="S382" s="166"/>
      <c r="T382" s="167"/>
      <c r="AT382" s="161" t="s">
        <v>174</v>
      </c>
      <c r="AU382" s="161" t="s">
        <v>87</v>
      </c>
      <c r="AV382" s="12" t="s">
        <v>87</v>
      </c>
      <c r="AW382" s="12" t="s">
        <v>36</v>
      </c>
      <c r="AX382" s="12" t="s">
        <v>77</v>
      </c>
      <c r="AY382" s="161" t="s">
        <v>165</v>
      </c>
    </row>
    <row r="383" spans="2:65" s="11" customFormat="1" ht="11.25">
      <c r="B383" s="152"/>
      <c r="D383" s="153" t="s">
        <v>174</v>
      </c>
      <c r="E383" s="154" t="s">
        <v>1</v>
      </c>
      <c r="F383" s="155" t="s">
        <v>561</v>
      </c>
      <c r="H383" s="154" t="s">
        <v>1</v>
      </c>
      <c r="I383" s="156"/>
      <c r="L383" s="152"/>
      <c r="M383" s="157"/>
      <c r="N383" s="158"/>
      <c r="O383" s="158"/>
      <c r="P383" s="158"/>
      <c r="Q383" s="158"/>
      <c r="R383" s="158"/>
      <c r="S383" s="158"/>
      <c r="T383" s="159"/>
      <c r="AT383" s="154" t="s">
        <v>174</v>
      </c>
      <c r="AU383" s="154" t="s">
        <v>87</v>
      </c>
      <c r="AV383" s="11" t="s">
        <v>85</v>
      </c>
      <c r="AW383" s="11" t="s">
        <v>36</v>
      </c>
      <c r="AX383" s="11" t="s">
        <v>77</v>
      </c>
      <c r="AY383" s="154" t="s">
        <v>165</v>
      </c>
    </row>
    <row r="384" spans="2:65" s="12" customFormat="1" ht="11.25">
      <c r="B384" s="160"/>
      <c r="D384" s="153" t="s">
        <v>174</v>
      </c>
      <c r="E384" s="161" t="s">
        <v>1</v>
      </c>
      <c r="F384" s="162" t="s">
        <v>562</v>
      </c>
      <c r="H384" s="163">
        <v>29.53</v>
      </c>
      <c r="I384" s="164"/>
      <c r="L384" s="160"/>
      <c r="M384" s="165"/>
      <c r="N384" s="166"/>
      <c r="O384" s="166"/>
      <c r="P384" s="166"/>
      <c r="Q384" s="166"/>
      <c r="R384" s="166"/>
      <c r="S384" s="166"/>
      <c r="T384" s="167"/>
      <c r="AT384" s="161" t="s">
        <v>174</v>
      </c>
      <c r="AU384" s="161" t="s">
        <v>87</v>
      </c>
      <c r="AV384" s="12" t="s">
        <v>87</v>
      </c>
      <c r="AW384" s="12" t="s">
        <v>36</v>
      </c>
      <c r="AX384" s="12" t="s">
        <v>77</v>
      </c>
      <c r="AY384" s="161" t="s">
        <v>165</v>
      </c>
    </row>
    <row r="385" spans="2:65" s="11" customFormat="1" ht="11.25">
      <c r="B385" s="152"/>
      <c r="D385" s="153" t="s">
        <v>174</v>
      </c>
      <c r="E385" s="154" t="s">
        <v>1</v>
      </c>
      <c r="F385" s="155" t="s">
        <v>563</v>
      </c>
      <c r="H385" s="154" t="s">
        <v>1</v>
      </c>
      <c r="I385" s="156"/>
      <c r="L385" s="152"/>
      <c r="M385" s="157"/>
      <c r="N385" s="158"/>
      <c r="O385" s="158"/>
      <c r="P385" s="158"/>
      <c r="Q385" s="158"/>
      <c r="R385" s="158"/>
      <c r="S385" s="158"/>
      <c r="T385" s="159"/>
      <c r="AT385" s="154" t="s">
        <v>174</v>
      </c>
      <c r="AU385" s="154" t="s">
        <v>87</v>
      </c>
      <c r="AV385" s="11" t="s">
        <v>85</v>
      </c>
      <c r="AW385" s="11" t="s">
        <v>36</v>
      </c>
      <c r="AX385" s="11" t="s">
        <v>77</v>
      </c>
      <c r="AY385" s="154" t="s">
        <v>165</v>
      </c>
    </row>
    <row r="386" spans="2:65" s="12" customFormat="1" ht="11.25">
      <c r="B386" s="160"/>
      <c r="D386" s="153" t="s">
        <v>174</v>
      </c>
      <c r="E386" s="161" t="s">
        <v>1</v>
      </c>
      <c r="F386" s="162" t="s">
        <v>564</v>
      </c>
      <c r="H386" s="163">
        <v>9.33</v>
      </c>
      <c r="I386" s="164"/>
      <c r="L386" s="160"/>
      <c r="M386" s="165"/>
      <c r="N386" s="166"/>
      <c r="O386" s="166"/>
      <c r="P386" s="166"/>
      <c r="Q386" s="166"/>
      <c r="R386" s="166"/>
      <c r="S386" s="166"/>
      <c r="T386" s="167"/>
      <c r="AT386" s="161" t="s">
        <v>174</v>
      </c>
      <c r="AU386" s="161" t="s">
        <v>87</v>
      </c>
      <c r="AV386" s="12" t="s">
        <v>87</v>
      </c>
      <c r="AW386" s="12" t="s">
        <v>36</v>
      </c>
      <c r="AX386" s="12" t="s">
        <v>77</v>
      </c>
      <c r="AY386" s="161" t="s">
        <v>165</v>
      </c>
    </row>
    <row r="387" spans="2:65" s="13" customFormat="1" ht="11.25">
      <c r="B387" s="168"/>
      <c r="D387" s="153" t="s">
        <v>174</v>
      </c>
      <c r="E387" s="169" t="s">
        <v>1</v>
      </c>
      <c r="F387" s="170" t="s">
        <v>177</v>
      </c>
      <c r="H387" s="171">
        <v>65.8</v>
      </c>
      <c r="I387" s="172"/>
      <c r="L387" s="168"/>
      <c r="M387" s="173"/>
      <c r="N387" s="174"/>
      <c r="O387" s="174"/>
      <c r="P387" s="174"/>
      <c r="Q387" s="174"/>
      <c r="R387" s="174"/>
      <c r="S387" s="174"/>
      <c r="T387" s="175"/>
      <c r="AT387" s="169" t="s">
        <v>174</v>
      </c>
      <c r="AU387" s="169" t="s">
        <v>87</v>
      </c>
      <c r="AV387" s="13" t="s">
        <v>172</v>
      </c>
      <c r="AW387" s="13" t="s">
        <v>36</v>
      </c>
      <c r="AX387" s="13" t="s">
        <v>85</v>
      </c>
      <c r="AY387" s="169" t="s">
        <v>165</v>
      </c>
    </row>
    <row r="388" spans="2:65" s="1" customFormat="1" ht="16.5" customHeight="1">
      <c r="B388" s="139"/>
      <c r="C388" s="140" t="s">
        <v>565</v>
      </c>
      <c r="D388" s="140" t="s">
        <v>167</v>
      </c>
      <c r="E388" s="141" t="s">
        <v>566</v>
      </c>
      <c r="F388" s="142" t="s">
        <v>567</v>
      </c>
      <c r="G388" s="143" t="s">
        <v>258</v>
      </c>
      <c r="H388" s="144">
        <v>65.8</v>
      </c>
      <c r="I388" s="145"/>
      <c r="J388" s="146">
        <f>ROUND(I388*H388,2)</f>
        <v>0</v>
      </c>
      <c r="K388" s="142" t="s">
        <v>266</v>
      </c>
      <c r="L388" s="30"/>
      <c r="M388" s="147" t="s">
        <v>1</v>
      </c>
      <c r="N388" s="148" t="s">
        <v>48</v>
      </c>
      <c r="O388" s="49"/>
      <c r="P388" s="149">
        <f>O388*H388</f>
        <v>0</v>
      </c>
      <c r="Q388" s="149">
        <v>0.10199999999999999</v>
      </c>
      <c r="R388" s="149">
        <f>Q388*H388</f>
        <v>6.7115999999999989</v>
      </c>
      <c r="S388" s="149">
        <v>0</v>
      </c>
      <c r="T388" s="150">
        <f>S388*H388</f>
        <v>0</v>
      </c>
      <c r="AR388" s="16" t="s">
        <v>172</v>
      </c>
      <c r="AT388" s="16" t="s">
        <v>167</v>
      </c>
      <c r="AU388" s="16" t="s">
        <v>87</v>
      </c>
      <c r="AY388" s="16" t="s">
        <v>165</v>
      </c>
      <c r="BE388" s="151">
        <f>IF(N388="základní",J388,0)</f>
        <v>0</v>
      </c>
      <c r="BF388" s="151">
        <f>IF(N388="snížená",J388,0)</f>
        <v>0</v>
      </c>
      <c r="BG388" s="151">
        <f>IF(N388="zákl. přenesená",J388,0)</f>
        <v>0</v>
      </c>
      <c r="BH388" s="151">
        <f>IF(N388="sníž. přenesená",J388,0)</f>
        <v>0</v>
      </c>
      <c r="BI388" s="151">
        <f>IF(N388="nulová",J388,0)</f>
        <v>0</v>
      </c>
      <c r="BJ388" s="16" t="s">
        <v>85</v>
      </c>
      <c r="BK388" s="151">
        <f>ROUND(I388*H388,2)</f>
        <v>0</v>
      </c>
      <c r="BL388" s="16" t="s">
        <v>172</v>
      </c>
      <c r="BM388" s="16" t="s">
        <v>568</v>
      </c>
    </row>
    <row r="389" spans="2:65" s="11" customFormat="1" ht="11.25">
      <c r="B389" s="152"/>
      <c r="D389" s="153" t="s">
        <v>174</v>
      </c>
      <c r="E389" s="154" t="s">
        <v>1</v>
      </c>
      <c r="F389" s="155" t="s">
        <v>569</v>
      </c>
      <c r="H389" s="154" t="s">
        <v>1</v>
      </c>
      <c r="I389" s="156"/>
      <c r="L389" s="152"/>
      <c r="M389" s="157"/>
      <c r="N389" s="158"/>
      <c r="O389" s="158"/>
      <c r="P389" s="158"/>
      <c r="Q389" s="158"/>
      <c r="R389" s="158"/>
      <c r="S389" s="158"/>
      <c r="T389" s="159"/>
      <c r="AT389" s="154" t="s">
        <v>174</v>
      </c>
      <c r="AU389" s="154" t="s">
        <v>87</v>
      </c>
      <c r="AV389" s="11" t="s">
        <v>85</v>
      </c>
      <c r="AW389" s="11" t="s">
        <v>36</v>
      </c>
      <c r="AX389" s="11" t="s">
        <v>77</v>
      </c>
      <c r="AY389" s="154" t="s">
        <v>165</v>
      </c>
    </row>
    <row r="390" spans="2:65" s="11" customFormat="1" ht="11.25">
      <c r="B390" s="152"/>
      <c r="D390" s="153" t="s">
        <v>174</v>
      </c>
      <c r="E390" s="154" t="s">
        <v>1</v>
      </c>
      <c r="F390" s="155" t="s">
        <v>559</v>
      </c>
      <c r="H390" s="154" t="s">
        <v>1</v>
      </c>
      <c r="I390" s="156"/>
      <c r="L390" s="152"/>
      <c r="M390" s="157"/>
      <c r="N390" s="158"/>
      <c r="O390" s="158"/>
      <c r="P390" s="158"/>
      <c r="Q390" s="158"/>
      <c r="R390" s="158"/>
      <c r="S390" s="158"/>
      <c r="T390" s="159"/>
      <c r="AT390" s="154" t="s">
        <v>174</v>
      </c>
      <c r="AU390" s="154" t="s">
        <v>87</v>
      </c>
      <c r="AV390" s="11" t="s">
        <v>85</v>
      </c>
      <c r="AW390" s="11" t="s">
        <v>36</v>
      </c>
      <c r="AX390" s="11" t="s">
        <v>77</v>
      </c>
      <c r="AY390" s="154" t="s">
        <v>165</v>
      </c>
    </row>
    <row r="391" spans="2:65" s="12" customFormat="1" ht="11.25">
      <c r="B391" s="160"/>
      <c r="D391" s="153" t="s">
        <v>174</v>
      </c>
      <c r="E391" s="161" t="s">
        <v>1</v>
      </c>
      <c r="F391" s="162" t="s">
        <v>560</v>
      </c>
      <c r="H391" s="163">
        <v>26.94</v>
      </c>
      <c r="I391" s="164"/>
      <c r="L391" s="160"/>
      <c r="M391" s="165"/>
      <c r="N391" s="166"/>
      <c r="O391" s="166"/>
      <c r="P391" s="166"/>
      <c r="Q391" s="166"/>
      <c r="R391" s="166"/>
      <c r="S391" s="166"/>
      <c r="T391" s="167"/>
      <c r="AT391" s="161" t="s">
        <v>174</v>
      </c>
      <c r="AU391" s="161" t="s">
        <v>87</v>
      </c>
      <c r="AV391" s="12" t="s">
        <v>87</v>
      </c>
      <c r="AW391" s="12" t="s">
        <v>36</v>
      </c>
      <c r="AX391" s="12" t="s">
        <v>77</v>
      </c>
      <c r="AY391" s="161" t="s">
        <v>165</v>
      </c>
    </row>
    <row r="392" spans="2:65" s="11" customFormat="1" ht="11.25">
      <c r="B392" s="152"/>
      <c r="D392" s="153" t="s">
        <v>174</v>
      </c>
      <c r="E392" s="154" t="s">
        <v>1</v>
      </c>
      <c r="F392" s="155" t="s">
        <v>561</v>
      </c>
      <c r="H392" s="154" t="s">
        <v>1</v>
      </c>
      <c r="I392" s="156"/>
      <c r="L392" s="152"/>
      <c r="M392" s="157"/>
      <c r="N392" s="158"/>
      <c r="O392" s="158"/>
      <c r="P392" s="158"/>
      <c r="Q392" s="158"/>
      <c r="R392" s="158"/>
      <c r="S392" s="158"/>
      <c r="T392" s="159"/>
      <c r="AT392" s="154" t="s">
        <v>174</v>
      </c>
      <c r="AU392" s="154" t="s">
        <v>87</v>
      </c>
      <c r="AV392" s="11" t="s">
        <v>85</v>
      </c>
      <c r="AW392" s="11" t="s">
        <v>36</v>
      </c>
      <c r="AX392" s="11" t="s">
        <v>77</v>
      </c>
      <c r="AY392" s="154" t="s">
        <v>165</v>
      </c>
    </row>
    <row r="393" spans="2:65" s="12" customFormat="1" ht="11.25">
      <c r="B393" s="160"/>
      <c r="D393" s="153" t="s">
        <v>174</v>
      </c>
      <c r="E393" s="161" t="s">
        <v>1</v>
      </c>
      <c r="F393" s="162" t="s">
        <v>562</v>
      </c>
      <c r="H393" s="163">
        <v>29.53</v>
      </c>
      <c r="I393" s="164"/>
      <c r="L393" s="160"/>
      <c r="M393" s="165"/>
      <c r="N393" s="166"/>
      <c r="O393" s="166"/>
      <c r="P393" s="166"/>
      <c r="Q393" s="166"/>
      <c r="R393" s="166"/>
      <c r="S393" s="166"/>
      <c r="T393" s="167"/>
      <c r="AT393" s="161" t="s">
        <v>174</v>
      </c>
      <c r="AU393" s="161" t="s">
        <v>87</v>
      </c>
      <c r="AV393" s="12" t="s">
        <v>87</v>
      </c>
      <c r="AW393" s="12" t="s">
        <v>36</v>
      </c>
      <c r="AX393" s="12" t="s">
        <v>77</v>
      </c>
      <c r="AY393" s="161" t="s">
        <v>165</v>
      </c>
    </row>
    <row r="394" spans="2:65" s="11" customFormat="1" ht="11.25">
      <c r="B394" s="152"/>
      <c r="D394" s="153" t="s">
        <v>174</v>
      </c>
      <c r="E394" s="154" t="s">
        <v>1</v>
      </c>
      <c r="F394" s="155" t="s">
        <v>563</v>
      </c>
      <c r="H394" s="154" t="s">
        <v>1</v>
      </c>
      <c r="I394" s="156"/>
      <c r="L394" s="152"/>
      <c r="M394" s="157"/>
      <c r="N394" s="158"/>
      <c r="O394" s="158"/>
      <c r="P394" s="158"/>
      <c r="Q394" s="158"/>
      <c r="R394" s="158"/>
      <c r="S394" s="158"/>
      <c r="T394" s="159"/>
      <c r="AT394" s="154" t="s">
        <v>174</v>
      </c>
      <c r="AU394" s="154" t="s">
        <v>87</v>
      </c>
      <c r="AV394" s="11" t="s">
        <v>85</v>
      </c>
      <c r="AW394" s="11" t="s">
        <v>36</v>
      </c>
      <c r="AX394" s="11" t="s">
        <v>77</v>
      </c>
      <c r="AY394" s="154" t="s">
        <v>165</v>
      </c>
    </row>
    <row r="395" spans="2:65" s="12" customFormat="1" ht="11.25">
      <c r="B395" s="160"/>
      <c r="D395" s="153" t="s">
        <v>174</v>
      </c>
      <c r="E395" s="161" t="s">
        <v>1</v>
      </c>
      <c r="F395" s="162" t="s">
        <v>564</v>
      </c>
      <c r="H395" s="163">
        <v>9.33</v>
      </c>
      <c r="I395" s="164"/>
      <c r="L395" s="160"/>
      <c r="M395" s="165"/>
      <c r="N395" s="166"/>
      <c r="O395" s="166"/>
      <c r="P395" s="166"/>
      <c r="Q395" s="166"/>
      <c r="R395" s="166"/>
      <c r="S395" s="166"/>
      <c r="T395" s="167"/>
      <c r="AT395" s="161" t="s">
        <v>174</v>
      </c>
      <c r="AU395" s="161" t="s">
        <v>87</v>
      </c>
      <c r="AV395" s="12" t="s">
        <v>87</v>
      </c>
      <c r="AW395" s="12" t="s">
        <v>36</v>
      </c>
      <c r="AX395" s="12" t="s">
        <v>77</v>
      </c>
      <c r="AY395" s="161" t="s">
        <v>165</v>
      </c>
    </row>
    <row r="396" spans="2:65" s="13" customFormat="1" ht="11.25">
      <c r="B396" s="168"/>
      <c r="D396" s="153" t="s">
        <v>174</v>
      </c>
      <c r="E396" s="169" t="s">
        <v>1</v>
      </c>
      <c r="F396" s="170" t="s">
        <v>177</v>
      </c>
      <c r="H396" s="171">
        <v>65.8</v>
      </c>
      <c r="I396" s="172"/>
      <c r="L396" s="168"/>
      <c r="M396" s="173"/>
      <c r="N396" s="174"/>
      <c r="O396" s="174"/>
      <c r="P396" s="174"/>
      <c r="Q396" s="174"/>
      <c r="R396" s="174"/>
      <c r="S396" s="174"/>
      <c r="T396" s="175"/>
      <c r="AT396" s="169" t="s">
        <v>174</v>
      </c>
      <c r="AU396" s="169" t="s">
        <v>87</v>
      </c>
      <c r="AV396" s="13" t="s">
        <v>172</v>
      </c>
      <c r="AW396" s="13" t="s">
        <v>36</v>
      </c>
      <c r="AX396" s="13" t="s">
        <v>85</v>
      </c>
      <c r="AY396" s="169" t="s">
        <v>165</v>
      </c>
    </row>
    <row r="397" spans="2:65" s="1" customFormat="1" ht="16.5" customHeight="1">
      <c r="B397" s="139"/>
      <c r="C397" s="140" t="s">
        <v>570</v>
      </c>
      <c r="D397" s="140" t="s">
        <v>167</v>
      </c>
      <c r="E397" s="141" t="s">
        <v>571</v>
      </c>
      <c r="F397" s="142" t="s">
        <v>572</v>
      </c>
      <c r="G397" s="143" t="s">
        <v>258</v>
      </c>
      <c r="H397" s="144">
        <v>65.8</v>
      </c>
      <c r="I397" s="145"/>
      <c r="J397" s="146">
        <f>ROUND(I397*H397,2)</f>
        <v>0</v>
      </c>
      <c r="K397" s="142" t="s">
        <v>171</v>
      </c>
      <c r="L397" s="30"/>
      <c r="M397" s="147" t="s">
        <v>1</v>
      </c>
      <c r="N397" s="148" t="s">
        <v>48</v>
      </c>
      <c r="O397" s="49"/>
      <c r="P397" s="149">
        <f>O397*H397</f>
        <v>0</v>
      </c>
      <c r="Q397" s="149">
        <v>1E-3</v>
      </c>
      <c r="R397" s="149">
        <f>Q397*H397</f>
        <v>6.5799999999999997E-2</v>
      </c>
      <c r="S397" s="149">
        <v>0</v>
      </c>
      <c r="T397" s="150">
        <f>S397*H397</f>
        <v>0</v>
      </c>
      <c r="AR397" s="16" t="s">
        <v>172</v>
      </c>
      <c r="AT397" s="16" t="s">
        <v>167</v>
      </c>
      <c r="AU397" s="16" t="s">
        <v>87</v>
      </c>
      <c r="AY397" s="16" t="s">
        <v>165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6" t="s">
        <v>85</v>
      </c>
      <c r="BK397" s="151">
        <f>ROUND(I397*H397,2)</f>
        <v>0</v>
      </c>
      <c r="BL397" s="16" t="s">
        <v>172</v>
      </c>
      <c r="BM397" s="16" t="s">
        <v>573</v>
      </c>
    </row>
    <row r="398" spans="2:65" s="1" customFormat="1" ht="16.5" customHeight="1">
      <c r="B398" s="139"/>
      <c r="C398" s="140" t="s">
        <v>574</v>
      </c>
      <c r="D398" s="140" t="s">
        <v>167</v>
      </c>
      <c r="E398" s="141" t="s">
        <v>575</v>
      </c>
      <c r="F398" s="142" t="s">
        <v>576</v>
      </c>
      <c r="G398" s="143" t="s">
        <v>370</v>
      </c>
      <c r="H398" s="144">
        <v>108.03</v>
      </c>
      <c r="I398" s="145"/>
      <c r="J398" s="146">
        <f>ROUND(I398*H398,2)</f>
        <v>0</v>
      </c>
      <c r="K398" s="142" t="s">
        <v>266</v>
      </c>
      <c r="L398" s="30"/>
      <c r="M398" s="147" t="s">
        <v>1</v>
      </c>
      <c r="N398" s="148" t="s">
        <v>48</v>
      </c>
      <c r="O398" s="49"/>
      <c r="P398" s="149">
        <f>O398*H398</f>
        <v>0</v>
      </c>
      <c r="Q398" s="149">
        <v>3.0000000000000001E-5</v>
      </c>
      <c r="R398" s="149">
        <f>Q398*H398</f>
        <v>3.2409000000000001E-3</v>
      </c>
      <c r="S398" s="149">
        <v>0</v>
      </c>
      <c r="T398" s="150">
        <f>S398*H398</f>
        <v>0</v>
      </c>
      <c r="AR398" s="16" t="s">
        <v>172</v>
      </c>
      <c r="AT398" s="16" t="s">
        <v>167</v>
      </c>
      <c r="AU398" s="16" t="s">
        <v>87</v>
      </c>
      <c r="AY398" s="16" t="s">
        <v>165</v>
      </c>
      <c r="BE398" s="151">
        <f>IF(N398="základní",J398,0)</f>
        <v>0</v>
      </c>
      <c r="BF398" s="151">
        <f>IF(N398="snížená",J398,0)</f>
        <v>0</v>
      </c>
      <c r="BG398" s="151">
        <f>IF(N398="zákl. přenesená",J398,0)</f>
        <v>0</v>
      </c>
      <c r="BH398" s="151">
        <f>IF(N398="sníž. přenesená",J398,0)</f>
        <v>0</v>
      </c>
      <c r="BI398" s="151">
        <f>IF(N398="nulová",J398,0)</f>
        <v>0</v>
      </c>
      <c r="BJ398" s="16" t="s">
        <v>85</v>
      </c>
      <c r="BK398" s="151">
        <f>ROUND(I398*H398,2)</f>
        <v>0</v>
      </c>
      <c r="BL398" s="16" t="s">
        <v>172</v>
      </c>
      <c r="BM398" s="16" t="s">
        <v>577</v>
      </c>
    </row>
    <row r="399" spans="2:65" s="11" customFormat="1" ht="11.25">
      <c r="B399" s="152"/>
      <c r="D399" s="153" t="s">
        <v>174</v>
      </c>
      <c r="E399" s="154" t="s">
        <v>1</v>
      </c>
      <c r="F399" s="155" t="s">
        <v>578</v>
      </c>
      <c r="H399" s="154" t="s">
        <v>1</v>
      </c>
      <c r="I399" s="156"/>
      <c r="L399" s="152"/>
      <c r="M399" s="157"/>
      <c r="N399" s="158"/>
      <c r="O399" s="158"/>
      <c r="P399" s="158"/>
      <c r="Q399" s="158"/>
      <c r="R399" s="158"/>
      <c r="S399" s="158"/>
      <c r="T399" s="159"/>
      <c r="AT399" s="154" t="s">
        <v>174</v>
      </c>
      <c r="AU399" s="154" t="s">
        <v>87</v>
      </c>
      <c r="AV399" s="11" t="s">
        <v>85</v>
      </c>
      <c r="AW399" s="11" t="s">
        <v>36</v>
      </c>
      <c r="AX399" s="11" t="s">
        <v>77</v>
      </c>
      <c r="AY399" s="154" t="s">
        <v>165</v>
      </c>
    </row>
    <row r="400" spans="2:65" s="11" customFormat="1" ht="11.25">
      <c r="B400" s="152"/>
      <c r="D400" s="153" t="s">
        <v>174</v>
      </c>
      <c r="E400" s="154" t="s">
        <v>1</v>
      </c>
      <c r="F400" s="155" t="s">
        <v>559</v>
      </c>
      <c r="H400" s="154" t="s">
        <v>1</v>
      </c>
      <c r="I400" s="156"/>
      <c r="L400" s="152"/>
      <c r="M400" s="157"/>
      <c r="N400" s="158"/>
      <c r="O400" s="158"/>
      <c r="P400" s="158"/>
      <c r="Q400" s="158"/>
      <c r="R400" s="158"/>
      <c r="S400" s="158"/>
      <c r="T400" s="159"/>
      <c r="AT400" s="154" t="s">
        <v>174</v>
      </c>
      <c r="AU400" s="154" t="s">
        <v>87</v>
      </c>
      <c r="AV400" s="11" t="s">
        <v>85</v>
      </c>
      <c r="AW400" s="11" t="s">
        <v>36</v>
      </c>
      <c r="AX400" s="11" t="s">
        <v>77</v>
      </c>
      <c r="AY400" s="154" t="s">
        <v>165</v>
      </c>
    </row>
    <row r="401" spans="2:65" s="12" customFormat="1" ht="11.25">
      <c r="B401" s="160"/>
      <c r="D401" s="153" t="s">
        <v>174</v>
      </c>
      <c r="E401" s="161" t="s">
        <v>1</v>
      </c>
      <c r="F401" s="162" t="s">
        <v>579</v>
      </c>
      <c r="H401" s="163">
        <v>32.770000000000003</v>
      </c>
      <c r="I401" s="164"/>
      <c r="L401" s="160"/>
      <c r="M401" s="165"/>
      <c r="N401" s="166"/>
      <c r="O401" s="166"/>
      <c r="P401" s="166"/>
      <c r="Q401" s="166"/>
      <c r="R401" s="166"/>
      <c r="S401" s="166"/>
      <c r="T401" s="167"/>
      <c r="AT401" s="161" t="s">
        <v>174</v>
      </c>
      <c r="AU401" s="161" t="s">
        <v>87</v>
      </c>
      <c r="AV401" s="12" t="s">
        <v>87</v>
      </c>
      <c r="AW401" s="12" t="s">
        <v>36</v>
      </c>
      <c r="AX401" s="12" t="s">
        <v>77</v>
      </c>
      <c r="AY401" s="161" t="s">
        <v>165</v>
      </c>
    </row>
    <row r="402" spans="2:65" s="11" customFormat="1" ht="11.25">
      <c r="B402" s="152"/>
      <c r="D402" s="153" t="s">
        <v>174</v>
      </c>
      <c r="E402" s="154" t="s">
        <v>1</v>
      </c>
      <c r="F402" s="155" t="s">
        <v>561</v>
      </c>
      <c r="H402" s="154" t="s">
        <v>1</v>
      </c>
      <c r="I402" s="156"/>
      <c r="L402" s="152"/>
      <c r="M402" s="157"/>
      <c r="N402" s="158"/>
      <c r="O402" s="158"/>
      <c r="P402" s="158"/>
      <c r="Q402" s="158"/>
      <c r="R402" s="158"/>
      <c r="S402" s="158"/>
      <c r="T402" s="159"/>
      <c r="AT402" s="154" t="s">
        <v>174</v>
      </c>
      <c r="AU402" s="154" t="s">
        <v>87</v>
      </c>
      <c r="AV402" s="11" t="s">
        <v>85</v>
      </c>
      <c r="AW402" s="11" t="s">
        <v>36</v>
      </c>
      <c r="AX402" s="11" t="s">
        <v>77</v>
      </c>
      <c r="AY402" s="154" t="s">
        <v>165</v>
      </c>
    </row>
    <row r="403" spans="2:65" s="12" customFormat="1" ht="11.25">
      <c r="B403" s="160"/>
      <c r="D403" s="153" t="s">
        <v>174</v>
      </c>
      <c r="E403" s="161" t="s">
        <v>1</v>
      </c>
      <c r="F403" s="162" t="s">
        <v>580</v>
      </c>
      <c r="H403" s="163">
        <v>58.05</v>
      </c>
      <c r="I403" s="164"/>
      <c r="L403" s="160"/>
      <c r="M403" s="165"/>
      <c r="N403" s="166"/>
      <c r="O403" s="166"/>
      <c r="P403" s="166"/>
      <c r="Q403" s="166"/>
      <c r="R403" s="166"/>
      <c r="S403" s="166"/>
      <c r="T403" s="167"/>
      <c r="AT403" s="161" t="s">
        <v>174</v>
      </c>
      <c r="AU403" s="161" t="s">
        <v>87</v>
      </c>
      <c r="AV403" s="12" t="s">
        <v>87</v>
      </c>
      <c r="AW403" s="12" t="s">
        <v>36</v>
      </c>
      <c r="AX403" s="12" t="s">
        <v>77</v>
      </c>
      <c r="AY403" s="161" t="s">
        <v>165</v>
      </c>
    </row>
    <row r="404" spans="2:65" s="11" customFormat="1" ht="11.25">
      <c r="B404" s="152"/>
      <c r="D404" s="153" t="s">
        <v>174</v>
      </c>
      <c r="E404" s="154" t="s">
        <v>1</v>
      </c>
      <c r="F404" s="155" t="s">
        <v>563</v>
      </c>
      <c r="H404" s="154" t="s">
        <v>1</v>
      </c>
      <c r="I404" s="156"/>
      <c r="L404" s="152"/>
      <c r="M404" s="157"/>
      <c r="N404" s="158"/>
      <c r="O404" s="158"/>
      <c r="P404" s="158"/>
      <c r="Q404" s="158"/>
      <c r="R404" s="158"/>
      <c r="S404" s="158"/>
      <c r="T404" s="159"/>
      <c r="AT404" s="154" t="s">
        <v>174</v>
      </c>
      <c r="AU404" s="154" t="s">
        <v>87</v>
      </c>
      <c r="AV404" s="11" t="s">
        <v>85</v>
      </c>
      <c r="AW404" s="11" t="s">
        <v>36</v>
      </c>
      <c r="AX404" s="11" t="s">
        <v>77</v>
      </c>
      <c r="AY404" s="154" t="s">
        <v>165</v>
      </c>
    </row>
    <row r="405" spans="2:65" s="12" customFormat="1" ht="11.25">
      <c r="B405" s="160"/>
      <c r="D405" s="153" t="s">
        <v>174</v>
      </c>
      <c r="E405" s="161" t="s">
        <v>1</v>
      </c>
      <c r="F405" s="162" t="s">
        <v>581</v>
      </c>
      <c r="H405" s="163">
        <v>17.21</v>
      </c>
      <c r="I405" s="164"/>
      <c r="L405" s="160"/>
      <c r="M405" s="165"/>
      <c r="N405" s="166"/>
      <c r="O405" s="166"/>
      <c r="P405" s="166"/>
      <c r="Q405" s="166"/>
      <c r="R405" s="166"/>
      <c r="S405" s="166"/>
      <c r="T405" s="167"/>
      <c r="AT405" s="161" t="s">
        <v>174</v>
      </c>
      <c r="AU405" s="161" t="s">
        <v>87</v>
      </c>
      <c r="AV405" s="12" t="s">
        <v>87</v>
      </c>
      <c r="AW405" s="12" t="s">
        <v>36</v>
      </c>
      <c r="AX405" s="12" t="s">
        <v>77</v>
      </c>
      <c r="AY405" s="161" t="s">
        <v>165</v>
      </c>
    </row>
    <row r="406" spans="2:65" s="13" customFormat="1" ht="11.25">
      <c r="B406" s="168"/>
      <c r="D406" s="153" t="s">
        <v>174</v>
      </c>
      <c r="E406" s="169" t="s">
        <v>1</v>
      </c>
      <c r="F406" s="170" t="s">
        <v>177</v>
      </c>
      <c r="H406" s="171">
        <v>108.03</v>
      </c>
      <c r="I406" s="172"/>
      <c r="L406" s="168"/>
      <c r="M406" s="173"/>
      <c r="N406" s="174"/>
      <c r="O406" s="174"/>
      <c r="P406" s="174"/>
      <c r="Q406" s="174"/>
      <c r="R406" s="174"/>
      <c r="S406" s="174"/>
      <c r="T406" s="175"/>
      <c r="AT406" s="169" t="s">
        <v>174</v>
      </c>
      <c r="AU406" s="169" t="s">
        <v>87</v>
      </c>
      <c r="AV406" s="13" t="s">
        <v>172</v>
      </c>
      <c r="AW406" s="13" t="s">
        <v>36</v>
      </c>
      <c r="AX406" s="13" t="s">
        <v>85</v>
      </c>
      <c r="AY406" s="169" t="s">
        <v>165</v>
      </c>
    </row>
    <row r="407" spans="2:65" s="10" customFormat="1" ht="22.9" customHeight="1">
      <c r="B407" s="126"/>
      <c r="D407" s="127" t="s">
        <v>76</v>
      </c>
      <c r="E407" s="137" t="s">
        <v>208</v>
      </c>
      <c r="F407" s="137" t="s">
        <v>582</v>
      </c>
      <c r="I407" s="129"/>
      <c r="J407" s="138">
        <f>BK407</f>
        <v>0</v>
      </c>
      <c r="L407" s="126"/>
      <c r="M407" s="131"/>
      <c r="N407" s="132"/>
      <c r="O407" s="132"/>
      <c r="P407" s="133">
        <f>SUM(P408:P416)</f>
        <v>0</v>
      </c>
      <c r="Q407" s="132"/>
      <c r="R407" s="133">
        <f>SUM(R408:R416)</f>
        <v>10.514999999999999</v>
      </c>
      <c r="S407" s="132"/>
      <c r="T407" s="134">
        <f>SUM(T408:T416)</f>
        <v>0</v>
      </c>
      <c r="AR407" s="127" t="s">
        <v>85</v>
      </c>
      <c r="AT407" s="135" t="s">
        <v>76</v>
      </c>
      <c r="AU407" s="135" t="s">
        <v>85</v>
      </c>
      <c r="AY407" s="127" t="s">
        <v>165</v>
      </c>
      <c r="BK407" s="136">
        <f>SUM(BK408:BK416)</f>
        <v>0</v>
      </c>
    </row>
    <row r="408" spans="2:65" s="1" customFormat="1" ht="16.5" customHeight="1">
      <c r="B408" s="139"/>
      <c r="C408" s="140" t="s">
        <v>583</v>
      </c>
      <c r="D408" s="140" t="s">
        <v>167</v>
      </c>
      <c r="E408" s="141" t="s">
        <v>584</v>
      </c>
      <c r="F408" s="142" t="s">
        <v>585</v>
      </c>
      <c r="G408" s="143" t="s">
        <v>370</v>
      </c>
      <c r="H408" s="144">
        <v>58.6</v>
      </c>
      <c r="I408" s="145"/>
      <c r="J408" s="146">
        <f>ROUND(I408*H408,2)</f>
        <v>0</v>
      </c>
      <c r="K408" s="142" t="s">
        <v>171</v>
      </c>
      <c r="L408" s="30"/>
      <c r="M408" s="147" t="s">
        <v>1</v>
      </c>
      <c r="N408" s="148" t="s">
        <v>48</v>
      </c>
      <c r="O408" s="49"/>
      <c r="P408" s="149">
        <f>O408*H408</f>
        <v>0</v>
      </c>
      <c r="Q408" s="149">
        <v>0.1295</v>
      </c>
      <c r="R408" s="149">
        <f>Q408*H408</f>
        <v>7.5887000000000002</v>
      </c>
      <c r="S408" s="149">
        <v>0</v>
      </c>
      <c r="T408" s="150">
        <f>S408*H408</f>
        <v>0</v>
      </c>
      <c r="AR408" s="16" t="s">
        <v>172</v>
      </c>
      <c r="AT408" s="16" t="s">
        <v>167</v>
      </c>
      <c r="AU408" s="16" t="s">
        <v>87</v>
      </c>
      <c r="AY408" s="16" t="s">
        <v>165</v>
      </c>
      <c r="BE408" s="151">
        <f>IF(N408="základní",J408,0)</f>
        <v>0</v>
      </c>
      <c r="BF408" s="151">
        <f>IF(N408="snížená",J408,0)</f>
        <v>0</v>
      </c>
      <c r="BG408" s="151">
        <f>IF(N408="zákl. přenesená",J408,0)</f>
        <v>0</v>
      </c>
      <c r="BH408" s="151">
        <f>IF(N408="sníž. přenesená",J408,0)</f>
        <v>0</v>
      </c>
      <c r="BI408" s="151">
        <f>IF(N408="nulová",J408,0)</f>
        <v>0</v>
      </c>
      <c r="BJ408" s="16" t="s">
        <v>85</v>
      </c>
      <c r="BK408" s="151">
        <f>ROUND(I408*H408,2)</f>
        <v>0</v>
      </c>
      <c r="BL408" s="16" t="s">
        <v>172</v>
      </c>
      <c r="BM408" s="16" t="s">
        <v>586</v>
      </c>
    </row>
    <row r="409" spans="2:65" s="11" customFormat="1" ht="11.25">
      <c r="B409" s="152"/>
      <c r="D409" s="153" t="s">
        <v>174</v>
      </c>
      <c r="E409" s="154" t="s">
        <v>1</v>
      </c>
      <c r="F409" s="155" t="s">
        <v>587</v>
      </c>
      <c r="H409" s="154" t="s">
        <v>1</v>
      </c>
      <c r="I409" s="156"/>
      <c r="L409" s="152"/>
      <c r="M409" s="157"/>
      <c r="N409" s="158"/>
      <c r="O409" s="158"/>
      <c r="P409" s="158"/>
      <c r="Q409" s="158"/>
      <c r="R409" s="158"/>
      <c r="S409" s="158"/>
      <c r="T409" s="159"/>
      <c r="AT409" s="154" t="s">
        <v>174</v>
      </c>
      <c r="AU409" s="154" t="s">
        <v>87</v>
      </c>
      <c r="AV409" s="11" t="s">
        <v>85</v>
      </c>
      <c r="AW409" s="11" t="s">
        <v>36</v>
      </c>
      <c r="AX409" s="11" t="s">
        <v>77</v>
      </c>
      <c r="AY409" s="154" t="s">
        <v>165</v>
      </c>
    </row>
    <row r="410" spans="2:65" s="11" customFormat="1" ht="11.25">
      <c r="B410" s="152"/>
      <c r="D410" s="153" t="s">
        <v>174</v>
      </c>
      <c r="E410" s="154" t="s">
        <v>1</v>
      </c>
      <c r="F410" s="155" t="s">
        <v>439</v>
      </c>
      <c r="H410" s="154" t="s">
        <v>1</v>
      </c>
      <c r="I410" s="156"/>
      <c r="L410" s="152"/>
      <c r="M410" s="157"/>
      <c r="N410" s="158"/>
      <c r="O410" s="158"/>
      <c r="P410" s="158"/>
      <c r="Q410" s="158"/>
      <c r="R410" s="158"/>
      <c r="S410" s="158"/>
      <c r="T410" s="159"/>
      <c r="AT410" s="154" t="s">
        <v>174</v>
      </c>
      <c r="AU410" s="154" t="s">
        <v>87</v>
      </c>
      <c r="AV410" s="11" t="s">
        <v>85</v>
      </c>
      <c r="AW410" s="11" t="s">
        <v>36</v>
      </c>
      <c r="AX410" s="11" t="s">
        <v>77</v>
      </c>
      <c r="AY410" s="154" t="s">
        <v>165</v>
      </c>
    </row>
    <row r="411" spans="2:65" s="12" customFormat="1" ht="11.25">
      <c r="B411" s="160"/>
      <c r="D411" s="153" t="s">
        <v>174</v>
      </c>
      <c r="E411" s="161" t="s">
        <v>1</v>
      </c>
      <c r="F411" s="162" t="s">
        <v>588</v>
      </c>
      <c r="H411" s="163">
        <v>58.6</v>
      </c>
      <c r="I411" s="164"/>
      <c r="L411" s="160"/>
      <c r="M411" s="165"/>
      <c r="N411" s="166"/>
      <c r="O411" s="166"/>
      <c r="P411" s="166"/>
      <c r="Q411" s="166"/>
      <c r="R411" s="166"/>
      <c r="S411" s="166"/>
      <c r="T411" s="167"/>
      <c r="AT411" s="161" t="s">
        <v>174</v>
      </c>
      <c r="AU411" s="161" t="s">
        <v>87</v>
      </c>
      <c r="AV411" s="12" t="s">
        <v>87</v>
      </c>
      <c r="AW411" s="12" t="s">
        <v>36</v>
      </c>
      <c r="AX411" s="12" t="s">
        <v>77</v>
      </c>
      <c r="AY411" s="161" t="s">
        <v>165</v>
      </c>
    </row>
    <row r="412" spans="2:65" s="13" customFormat="1" ht="11.25">
      <c r="B412" s="168"/>
      <c r="D412" s="153" t="s">
        <v>174</v>
      </c>
      <c r="E412" s="169" t="s">
        <v>1</v>
      </c>
      <c r="F412" s="170" t="s">
        <v>177</v>
      </c>
      <c r="H412" s="171">
        <v>58.6</v>
      </c>
      <c r="I412" s="172"/>
      <c r="L412" s="168"/>
      <c r="M412" s="173"/>
      <c r="N412" s="174"/>
      <c r="O412" s="174"/>
      <c r="P412" s="174"/>
      <c r="Q412" s="174"/>
      <c r="R412" s="174"/>
      <c r="S412" s="174"/>
      <c r="T412" s="175"/>
      <c r="AT412" s="169" t="s">
        <v>174</v>
      </c>
      <c r="AU412" s="169" t="s">
        <v>87</v>
      </c>
      <c r="AV412" s="13" t="s">
        <v>172</v>
      </c>
      <c r="AW412" s="13" t="s">
        <v>36</v>
      </c>
      <c r="AX412" s="13" t="s">
        <v>85</v>
      </c>
      <c r="AY412" s="169" t="s">
        <v>165</v>
      </c>
    </row>
    <row r="413" spans="2:65" s="1" customFormat="1" ht="16.5" customHeight="1">
      <c r="B413" s="139"/>
      <c r="C413" s="176" t="s">
        <v>589</v>
      </c>
      <c r="D413" s="176" t="s">
        <v>263</v>
      </c>
      <c r="E413" s="177" t="s">
        <v>590</v>
      </c>
      <c r="F413" s="178" t="s">
        <v>591</v>
      </c>
      <c r="G413" s="179" t="s">
        <v>370</v>
      </c>
      <c r="H413" s="180">
        <v>64.459999999999994</v>
      </c>
      <c r="I413" s="181"/>
      <c r="J413" s="182">
        <f>ROUND(I413*H413,2)</f>
        <v>0</v>
      </c>
      <c r="K413" s="178" t="s">
        <v>266</v>
      </c>
      <c r="L413" s="183"/>
      <c r="M413" s="184" t="s">
        <v>1</v>
      </c>
      <c r="N413" s="185" t="s">
        <v>48</v>
      </c>
      <c r="O413" s="49"/>
      <c r="P413" s="149">
        <f>O413*H413</f>
        <v>0</v>
      </c>
      <c r="Q413" s="149">
        <v>4.4999999999999998E-2</v>
      </c>
      <c r="R413" s="149">
        <f>Q413*H413</f>
        <v>2.9006999999999996</v>
      </c>
      <c r="S413" s="149">
        <v>0</v>
      </c>
      <c r="T413" s="150">
        <f>S413*H413</f>
        <v>0</v>
      </c>
      <c r="AR413" s="16" t="s">
        <v>204</v>
      </c>
      <c r="AT413" s="16" t="s">
        <v>263</v>
      </c>
      <c r="AU413" s="16" t="s">
        <v>87</v>
      </c>
      <c r="AY413" s="16" t="s">
        <v>165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6" t="s">
        <v>85</v>
      </c>
      <c r="BK413" s="151">
        <f>ROUND(I413*H413,2)</f>
        <v>0</v>
      </c>
      <c r="BL413" s="16" t="s">
        <v>172</v>
      </c>
      <c r="BM413" s="16" t="s">
        <v>592</v>
      </c>
    </row>
    <row r="414" spans="2:65" s="12" customFormat="1" ht="11.25">
      <c r="B414" s="160"/>
      <c r="D414" s="153" t="s">
        <v>174</v>
      </c>
      <c r="F414" s="162" t="s">
        <v>593</v>
      </c>
      <c r="H414" s="163">
        <v>64.459999999999994</v>
      </c>
      <c r="I414" s="164"/>
      <c r="L414" s="160"/>
      <c r="M414" s="165"/>
      <c r="N414" s="166"/>
      <c r="O414" s="166"/>
      <c r="P414" s="166"/>
      <c r="Q414" s="166"/>
      <c r="R414" s="166"/>
      <c r="S414" s="166"/>
      <c r="T414" s="167"/>
      <c r="AT414" s="161" t="s">
        <v>174</v>
      </c>
      <c r="AU414" s="161" t="s">
        <v>87</v>
      </c>
      <c r="AV414" s="12" t="s">
        <v>87</v>
      </c>
      <c r="AW414" s="12" t="s">
        <v>3</v>
      </c>
      <c r="AX414" s="12" t="s">
        <v>85</v>
      </c>
      <c r="AY414" s="161" t="s">
        <v>165</v>
      </c>
    </row>
    <row r="415" spans="2:65" s="1" customFormat="1" ht="16.5" customHeight="1">
      <c r="B415" s="139"/>
      <c r="C415" s="140" t="s">
        <v>594</v>
      </c>
      <c r="D415" s="140" t="s">
        <v>167</v>
      </c>
      <c r="E415" s="141" t="s">
        <v>595</v>
      </c>
      <c r="F415" s="142" t="s">
        <v>596</v>
      </c>
      <c r="G415" s="143" t="s">
        <v>258</v>
      </c>
      <c r="H415" s="144">
        <v>160</v>
      </c>
      <c r="I415" s="145"/>
      <c r="J415" s="146">
        <f>ROUND(I415*H415,2)</f>
        <v>0</v>
      </c>
      <c r="K415" s="142" t="s">
        <v>171</v>
      </c>
      <c r="L415" s="30"/>
      <c r="M415" s="147" t="s">
        <v>1</v>
      </c>
      <c r="N415" s="148" t="s">
        <v>48</v>
      </c>
      <c r="O415" s="49"/>
      <c r="P415" s="149">
        <f>O415*H415</f>
        <v>0</v>
      </c>
      <c r="Q415" s="149">
        <v>1.2999999999999999E-4</v>
      </c>
      <c r="R415" s="149">
        <f>Q415*H415</f>
        <v>2.0799999999999999E-2</v>
      </c>
      <c r="S415" s="149">
        <v>0</v>
      </c>
      <c r="T415" s="150">
        <f>S415*H415</f>
        <v>0</v>
      </c>
      <c r="AR415" s="16" t="s">
        <v>172</v>
      </c>
      <c r="AT415" s="16" t="s">
        <v>167</v>
      </c>
      <c r="AU415" s="16" t="s">
        <v>87</v>
      </c>
      <c r="AY415" s="16" t="s">
        <v>165</v>
      </c>
      <c r="BE415" s="151">
        <f>IF(N415="základní",J415,0)</f>
        <v>0</v>
      </c>
      <c r="BF415" s="151">
        <f>IF(N415="snížená",J415,0)</f>
        <v>0</v>
      </c>
      <c r="BG415" s="151">
        <f>IF(N415="zákl. přenesená",J415,0)</f>
        <v>0</v>
      </c>
      <c r="BH415" s="151">
        <f>IF(N415="sníž. přenesená",J415,0)</f>
        <v>0</v>
      </c>
      <c r="BI415" s="151">
        <f>IF(N415="nulová",J415,0)</f>
        <v>0</v>
      </c>
      <c r="BJ415" s="16" t="s">
        <v>85</v>
      </c>
      <c r="BK415" s="151">
        <f>ROUND(I415*H415,2)</f>
        <v>0</v>
      </c>
      <c r="BL415" s="16" t="s">
        <v>172</v>
      </c>
      <c r="BM415" s="16" t="s">
        <v>597</v>
      </c>
    </row>
    <row r="416" spans="2:65" s="1" customFormat="1" ht="16.5" customHeight="1">
      <c r="B416" s="139"/>
      <c r="C416" s="140" t="s">
        <v>598</v>
      </c>
      <c r="D416" s="140" t="s">
        <v>167</v>
      </c>
      <c r="E416" s="141" t="s">
        <v>599</v>
      </c>
      <c r="F416" s="142" t="s">
        <v>600</v>
      </c>
      <c r="G416" s="143" t="s">
        <v>258</v>
      </c>
      <c r="H416" s="144">
        <v>120</v>
      </c>
      <c r="I416" s="145"/>
      <c r="J416" s="146">
        <f>ROUND(I416*H416,2)</f>
        <v>0</v>
      </c>
      <c r="K416" s="142" t="s">
        <v>171</v>
      </c>
      <c r="L416" s="30"/>
      <c r="M416" s="147" t="s">
        <v>1</v>
      </c>
      <c r="N416" s="148" t="s">
        <v>48</v>
      </c>
      <c r="O416" s="49"/>
      <c r="P416" s="149">
        <f>O416*H416</f>
        <v>0</v>
      </c>
      <c r="Q416" s="149">
        <v>4.0000000000000003E-5</v>
      </c>
      <c r="R416" s="149">
        <f>Q416*H416</f>
        <v>4.8000000000000004E-3</v>
      </c>
      <c r="S416" s="149">
        <v>0</v>
      </c>
      <c r="T416" s="150">
        <f>S416*H416</f>
        <v>0</v>
      </c>
      <c r="AR416" s="16" t="s">
        <v>172</v>
      </c>
      <c r="AT416" s="16" t="s">
        <v>167</v>
      </c>
      <c r="AU416" s="16" t="s">
        <v>87</v>
      </c>
      <c r="AY416" s="16" t="s">
        <v>165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6" t="s">
        <v>85</v>
      </c>
      <c r="BK416" s="151">
        <f>ROUND(I416*H416,2)</f>
        <v>0</v>
      </c>
      <c r="BL416" s="16" t="s">
        <v>172</v>
      </c>
      <c r="BM416" s="16" t="s">
        <v>601</v>
      </c>
    </row>
    <row r="417" spans="2:65" s="10" customFormat="1" ht="22.9" customHeight="1">
      <c r="B417" s="126"/>
      <c r="D417" s="127" t="s">
        <v>76</v>
      </c>
      <c r="E417" s="137" t="s">
        <v>602</v>
      </c>
      <c r="F417" s="137" t="s">
        <v>603</v>
      </c>
      <c r="I417" s="129"/>
      <c r="J417" s="138">
        <f>BK417</f>
        <v>0</v>
      </c>
      <c r="L417" s="126"/>
      <c r="M417" s="131"/>
      <c r="N417" s="132"/>
      <c r="O417" s="132"/>
      <c r="P417" s="133">
        <f>P418</f>
        <v>0</v>
      </c>
      <c r="Q417" s="132"/>
      <c r="R417" s="133">
        <f>R418</f>
        <v>0</v>
      </c>
      <c r="S417" s="132"/>
      <c r="T417" s="134">
        <f>T418</f>
        <v>0</v>
      </c>
      <c r="AR417" s="127" t="s">
        <v>85</v>
      </c>
      <c r="AT417" s="135" t="s">
        <v>76</v>
      </c>
      <c r="AU417" s="135" t="s">
        <v>85</v>
      </c>
      <c r="AY417" s="127" t="s">
        <v>165</v>
      </c>
      <c r="BK417" s="136">
        <f>BK418</f>
        <v>0</v>
      </c>
    </row>
    <row r="418" spans="2:65" s="1" customFormat="1" ht="16.5" customHeight="1">
      <c r="B418" s="139"/>
      <c r="C418" s="140" t="s">
        <v>604</v>
      </c>
      <c r="D418" s="140" t="s">
        <v>167</v>
      </c>
      <c r="E418" s="141" t="s">
        <v>605</v>
      </c>
      <c r="F418" s="142" t="s">
        <v>606</v>
      </c>
      <c r="G418" s="143" t="s">
        <v>251</v>
      </c>
      <c r="H418" s="144">
        <v>264.80900000000003</v>
      </c>
      <c r="I418" s="145"/>
      <c r="J418" s="146">
        <f>ROUND(I418*H418,2)</f>
        <v>0</v>
      </c>
      <c r="K418" s="142" t="s">
        <v>171</v>
      </c>
      <c r="L418" s="30"/>
      <c r="M418" s="147" t="s">
        <v>1</v>
      </c>
      <c r="N418" s="148" t="s">
        <v>48</v>
      </c>
      <c r="O418" s="49"/>
      <c r="P418" s="149">
        <f>O418*H418</f>
        <v>0</v>
      </c>
      <c r="Q418" s="149">
        <v>0</v>
      </c>
      <c r="R418" s="149">
        <f>Q418*H418</f>
        <v>0</v>
      </c>
      <c r="S418" s="149">
        <v>0</v>
      </c>
      <c r="T418" s="150">
        <f>S418*H418</f>
        <v>0</v>
      </c>
      <c r="AR418" s="16" t="s">
        <v>172</v>
      </c>
      <c r="AT418" s="16" t="s">
        <v>167</v>
      </c>
      <c r="AU418" s="16" t="s">
        <v>87</v>
      </c>
      <c r="AY418" s="16" t="s">
        <v>165</v>
      </c>
      <c r="BE418" s="151">
        <f>IF(N418="základní",J418,0)</f>
        <v>0</v>
      </c>
      <c r="BF418" s="151">
        <f>IF(N418="snížená",J418,0)</f>
        <v>0</v>
      </c>
      <c r="BG418" s="151">
        <f>IF(N418="zákl. přenesená",J418,0)</f>
        <v>0</v>
      </c>
      <c r="BH418" s="151">
        <f>IF(N418="sníž. přenesená",J418,0)</f>
        <v>0</v>
      </c>
      <c r="BI418" s="151">
        <f>IF(N418="nulová",J418,0)</f>
        <v>0</v>
      </c>
      <c r="BJ418" s="16" t="s">
        <v>85</v>
      </c>
      <c r="BK418" s="151">
        <f>ROUND(I418*H418,2)</f>
        <v>0</v>
      </c>
      <c r="BL418" s="16" t="s">
        <v>172</v>
      </c>
      <c r="BM418" s="16" t="s">
        <v>607</v>
      </c>
    </row>
    <row r="419" spans="2:65" s="10" customFormat="1" ht="25.9" customHeight="1">
      <c r="B419" s="126"/>
      <c r="D419" s="127" t="s">
        <v>76</v>
      </c>
      <c r="E419" s="128" t="s">
        <v>608</v>
      </c>
      <c r="F419" s="128" t="s">
        <v>609</v>
      </c>
      <c r="I419" s="129"/>
      <c r="J419" s="130">
        <f>BK419</f>
        <v>0</v>
      </c>
      <c r="L419" s="126"/>
      <c r="M419" s="131"/>
      <c r="N419" s="132"/>
      <c r="O419" s="132"/>
      <c r="P419" s="133">
        <f>P420+P442+P465+P526+P558+P599+P627+P696+P738+P767</f>
        <v>0</v>
      </c>
      <c r="Q419" s="132"/>
      <c r="R419" s="133">
        <f>R420+R442+R465+R526+R558+R599+R627+R696+R738+R767</f>
        <v>17.641329200000001</v>
      </c>
      <c r="S419" s="132"/>
      <c r="T419" s="134">
        <f>T420+T442+T465+T526+T558+T599+T627+T696+T738+T767</f>
        <v>0</v>
      </c>
      <c r="AR419" s="127" t="s">
        <v>87</v>
      </c>
      <c r="AT419" s="135" t="s">
        <v>76</v>
      </c>
      <c r="AU419" s="135" t="s">
        <v>77</v>
      </c>
      <c r="AY419" s="127" t="s">
        <v>165</v>
      </c>
      <c r="BK419" s="136">
        <f>BK420+BK442+BK465+BK526+BK558+BK599+BK627+BK696+BK738+BK767</f>
        <v>0</v>
      </c>
    </row>
    <row r="420" spans="2:65" s="10" customFormat="1" ht="22.9" customHeight="1">
      <c r="B420" s="126"/>
      <c r="D420" s="127" t="s">
        <v>76</v>
      </c>
      <c r="E420" s="137" t="s">
        <v>610</v>
      </c>
      <c r="F420" s="137" t="s">
        <v>611</v>
      </c>
      <c r="I420" s="129"/>
      <c r="J420" s="138">
        <f>BK420</f>
        <v>0</v>
      </c>
      <c r="L420" s="126"/>
      <c r="M420" s="131"/>
      <c r="N420" s="132"/>
      <c r="O420" s="132"/>
      <c r="P420" s="133">
        <f>SUM(P421:P441)</f>
        <v>0</v>
      </c>
      <c r="Q420" s="132"/>
      <c r="R420" s="133">
        <f>SUM(R421:R441)</f>
        <v>0.69448399999999999</v>
      </c>
      <c r="S420" s="132"/>
      <c r="T420" s="134">
        <f>SUM(T421:T441)</f>
        <v>0</v>
      </c>
      <c r="AR420" s="127" t="s">
        <v>87</v>
      </c>
      <c r="AT420" s="135" t="s">
        <v>76</v>
      </c>
      <c r="AU420" s="135" t="s">
        <v>85</v>
      </c>
      <c r="AY420" s="127" t="s">
        <v>165</v>
      </c>
      <c r="BK420" s="136">
        <f>SUM(BK421:BK441)</f>
        <v>0</v>
      </c>
    </row>
    <row r="421" spans="2:65" s="1" customFormat="1" ht="16.5" customHeight="1">
      <c r="B421" s="139"/>
      <c r="C421" s="140" t="s">
        <v>612</v>
      </c>
      <c r="D421" s="140" t="s">
        <v>167</v>
      </c>
      <c r="E421" s="141" t="s">
        <v>613</v>
      </c>
      <c r="F421" s="142" t="s">
        <v>614</v>
      </c>
      <c r="G421" s="143" t="s">
        <v>258</v>
      </c>
      <c r="H421" s="144">
        <v>84.8</v>
      </c>
      <c r="I421" s="145"/>
      <c r="J421" s="146">
        <f>ROUND(I421*H421,2)</f>
        <v>0</v>
      </c>
      <c r="K421" s="142" t="s">
        <v>171</v>
      </c>
      <c r="L421" s="30"/>
      <c r="M421" s="147" t="s">
        <v>1</v>
      </c>
      <c r="N421" s="148" t="s">
        <v>48</v>
      </c>
      <c r="O421" s="49"/>
      <c r="P421" s="149">
        <f>O421*H421</f>
        <v>0</v>
      </c>
      <c r="Q421" s="149">
        <v>0</v>
      </c>
      <c r="R421" s="149">
        <f>Q421*H421</f>
        <v>0</v>
      </c>
      <c r="S421" s="149">
        <v>0</v>
      </c>
      <c r="T421" s="150">
        <f>S421*H421</f>
        <v>0</v>
      </c>
      <c r="AR421" s="16" t="s">
        <v>248</v>
      </c>
      <c r="AT421" s="16" t="s">
        <v>167</v>
      </c>
      <c r="AU421" s="16" t="s">
        <v>87</v>
      </c>
      <c r="AY421" s="16" t="s">
        <v>165</v>
      </c>
      <c r="BE421" s="151">
        <f>IF(N421="základní",J421,0)</f>
        <v>0</v>
      </c>
      <c r="BF421" s="151">
        <f>IF(N421="snížená",J421,0)</f>
        <v>0</v>
      </c>
      <c r="BG421" s="151">
        <f>IF(N421="zákl. přenesená",J421,0)</f>
        <v>0</v>
      </c>
      <c r="BH421" s="151">
        <f>IF(N421="sníž. přenesená",J421,0)</f>
        <v>0</v>
      </c>
      <c r="BI421" s="151">
        <f>IF(N421="nulová",J421,0)</f>
        <v>0</v>
      </c>
      <c r="BJ421" s="16" t="s">
        <v>85</v>
      </c>
      <c r="BK421" s="151">
        <f>ROUND(I421*H421,2)</f>
        <v>0</v>
      </c>
      <c r="BL421" s="16" t="s">
        <v>248</v>
      </c>
      <c r="BM421" s="16" t="s">
        <v>615</v>
      </c>
    </row>
    <row r="422" spans="2:65" s="11" customFormat="1" ht="11.25">
      <c r="B422" s="152"/>
      <c r="D422" s="153" t="s">
        <v>174</v>
      </c>
      <c r="E422" s="154" t="s">
        <v>1</v>
      </c>
      <c r="F422" s="155" t="s">
        <v>616</v>
      </c>
      <c r="H422" s="154" t="s">
        <v>1</v>
      </c>
      <c r="I422" s="156"/>
      <c r="L422" s="152"/>
      <c r="M422" s="157"/>
      <c r="N422" s="158"/>
      <c r="O422" s="158"/>
      <c r="P422" s="158"/>
      <c r="Q422" s="158"/>
      <c r="R422" s="158"/>
      <c r="S422" s="158"/>
      <c r="T422" s="159"/>
      <c r="AT422" s="154" t="s">
        <v>174</v>
      </c>
      <c r="AU422" s="154" t="s">
        <v>87</v>
      </c>
      <c r="AV422" s="11" t="s">
        <v>85</v>
      </c>
      <c r="AW422" s="11" t="s">
        <v>36</v>
      </c>
      <c r="AX422" s="11" t="s">
        <v>77</v>
      </c>
      <c r="AY422" s="154" t="s">
        <v>165</v>
      </c>
    </row>
    <row r="423" spans="2:65" s="12" customFormat="1" ht="11.25">
      <c r="B423" s="160"/>
      <c r="D423" s="153" t="s">
        <v>174</v>
      </c>
      <c r="E423" s="161" t="s">
        <v>1</v>
      </c>
      <c r="F423" s="162" t="s">
        <v>261</v>
      </c>
      <c r="H423" s="163">
        <v>84.8</v>
      </c>
      <c r="I423" s="164"/>
      <c r="L423" s="160"/>
      <c r="M423" s="165"/>
      <c r="N423" s="166"/>
      <c r="O423" s="166"/>
      <c r="P423" s="166"/>
      <c r="Q423" s="166"/>
      <c r="R423" s="166"/>
      <c r="S423" s="166"/>
      <c r="T423" s="167"/>
      <c r="AT423" s="161" t="s">
        <v>174</v>
      </c>
      <c r="AU423" s="161" t="s">
        <v>87</v>
      </c>
      <c r="AV423" s="12" t="s">
        <v>87</v>
      </c>
      <c r="AW423" s="12" t="s">
        <v>36</v>
      </c>
      <c r="AX423" s="12" t="s">
        <v>77</v>
      </c>
      <c r="AY423" s="161" t="s">
        <v>165</v>
      </c>
    </row>
    <row r="424" spans="2:65" s="13" customFormat="1" ht="11.25">
      <c r="B424" s="168"/>
      <c r="D424" s="153" t="s">
        <v>174</v>
      </c>
      <c r="E424" s="169" t="s">
        <v>1</v>
      </c>
      <c r="F424" s="170" t="s">
        <v>177</v>
      </c>
      <c r="H424" s="171">
        <v>84.8</v>
      </c>
      <c r="I424" s="172"/>
      <c r="L424" s="168"/>
      <c r="M424" s="173"/>
      <c r="N424" s="174"/>
      <c r="O424" s="174"/>
      <c r="P424" s="174"/>
      <c r="Q424" s="174"/>
      <c r="R424" s="174"/>
      <c r="S424" s="174"/>
      <c r="T424" s="175"/>
      <c r="AT424" s="169" t="s">
        <v>174</v>
      </c>
      <c r="AU424" s="169" t="s">
        <v>87</v>
      </c>
      <c r="AV424" s="13" t="s">
        <v>172</v>
      </c>
      <c r="AW424" s="13" t="s">
        <v>36</v>
      </c>
      <c r="AX424" s="13" t="s">
        <v>85</v>
      </c>
      <c r="AY424" s="169" t="s">
        <v>165</v>
      </c>
    </row>
    <row r="425" spans="2:65" s="1" customFormat="1" ht="16.5" customHeight="1">
      <c r="B425" s="139"/>
      <c r="C425" s="140" t="s">
        <v>617</v>
      </c>
      <c r="D425" s="140" t="s">
        <v>167</v>
      </c>
      <c r="E425" s="141" t="s">
        <v>618</v>
      </c>
      <c r="F425" s="142" t="s">
        <v>619</v>
      </c>
      <c r="G425" s="143" t="s">
        <v>258</v>
      </c>
      <c r="H425" s="144">
        <v>42</v>
      </c>
      <c r="I425" s="145"/>
      <c r="J425" s="146">
        <f>ROUND(I425*H425,2)</f>
        <v>0</v>
      </c>
      <c r="K425" s="142" t="s">
        <v>171</v>
      </c>
      <c r="L425" s="30"/>
      <c r="M425" s="147" t="s">
        <v>1</v>
      </c>
      <c r="N425" s="148" t="s">
        <v>48</v>
      </c>
      <c r="O425" s="49"/>
      <c r="P425" s="149">
        <f>O425*H425</f>
        <v>0</v>
      </c>
      <c r="Q425" s="149">
        <v>0</v>
      </c>
      <c r="R425" s="149">
        <f>Q425*H425</f>
        <v>0</v>
      </c>
      <c r="S425" s="149">
        <v>0</v>
      </c>
      <c r="T425" s="150">
        <f>S425*H425</f>
        <v>0</v>
      </c>
      <c r="AR425" s="16" t="s">
        <v>248</v>
      </c>
      <c r="AT425" s="16" t="s">
        <v>167</v>
      </c>
      <c r="AU425" s="16" t="s">
        <v>87</v>
      </c>
      <c r="AY425" s="16" t="s">
        <v>165</v>
      </c>
      <c r="BE425" s="151">
        <f>IF(N425="základní",J425,0)</f>
        <v>0</v>
      </c>
      <c r="BF425" s="151">
        <f>IF(N425="snížená",J425,0)</f>
        <v>0</v>
      </c>
      <c r="BG425" s="151">
        <f>IF(N425="zákl. přenesená",J425,0)</f>
        <v>0</v>
      </c>
      <c r="BH425" s="151">
        <f>IF(N425="sníž. přenesená",J425,0)</f>
        <v>0</v>
      </c>
      <c r="BI425" s="151">
        <f>IF(N425="nulová",J425,0)</f>
        <v>0</v>
      </c>
      <c r="BJ425" s="16" t="s">
        <v>85</v>
      </c>
      <c r="BK425" s="151">
        <f>ROUND(I425*H425,2)</f>
        <v>0</v>
      </c>
      <c r="BL425" s="16" t="s">
        <v>248</v>
      </c>
      <c r="BM425" s="16" t="s">
        <v>620</v>
      </c>
    </row>
    <row r="426" spans="2:65" s="11" customFormat="1" ht="11.25">
      <c r="B426" s="152"/>
      <c r="D426" s="153" t="s">
        <v>174</v>
      </c>
      <c r="E426" s="154" t="s">
        <v>1</v>
      </c>
      <c r="F426" s="155" t="s">
        <v>621</v>
      </c>
      <c r="H426" s="154" t="s">
        <v>1</v>
      </c>
      <c r="I426" s="156"/>
      <c r="L426" s="152"/>
      <c r="M426" s="157"/>
      <c r="N426" s="158"/>
      <c r="O426" s="158"/>
      <c r="P426" s="158"/>
      <c r="Q426" s="158"/>
      <c r="R426" s="158"/>
      <c r="S426" s="158"/>
      <c r="T426" s="159"/>
      <c r="AT426" s="154" t="s">
        <v>174</v>
      </c>
      <c r="AU426" s="154" t="s">
        <v>87</v>
      </c>
      <c r="AV426" s="11" t="s">
        <v>85</v>
      </c>
      <c r="AW426" s="11" t="s">
        <v>36</v>
      </c>
      <c r="AX426" s="11" t="s">
        <v>77</v>
      </c>
      <c r="AY426" s="154" t="s">
        <v>165</v>
      </c>
    </row>
    <row r="427" spans="2:65" s="12" customFormat="1" ht="11.25">
      <c r="B427" s="160"/>
      <c r="D427" s="153" t="s">
        <v>174</v>
      </c>
      <c r="E427" s="161" t="s">
        <v>1</v>
      </c>
      <c r="F427" s="162" t="s">
        <v>622</v>
      </c>
      <c r="H427" s="163">
        <v>42</v>
      </c>
      <c r="I427" s="164"/>
      <c r="L427" s="160"/>
      <c r="M427" s="165"/>
      <c r="N427" s="166"/>
      <c r="O427" s="166"/>
      <c r="P427" s="166"/>
      <c r="Q427" s="166"/>
      <c r="R427" s="166"/>
      <c r="S427" s="166"/>
      <c r="T427" s="167"/>
      <c r="AT427" s="161" t="s">
        <v>174</v>
      </c>
      <c r="AU427" s="161" t="s">
        <v>87</v>
      </c>
      <c r="AV427" s="12" t="s">
        <v>87</v>
      </c>
      <c r="AW427" s="12" t="s">
        <v>36</v>
      </c>
      <c r="AX427" s="12" t="s">
        <v>77</v>
      </c>
      <c r="AY427" s="161" t="s">
        <v>165</v>
      </c>
    </row>
    <row r="428" spans="2:65" s="13" customFormat="1" ht="11.25">
      <c r="B428" s="168"/>
      <c r="D428" s="153" t="s">
        <v>174</v>
      </c>
      <c r="E428" s="169" t="s">
        <v>1</v>
      </c>
      <c r="F428" s="170" t="s">
        <v>177</v>
      </c>
      <c r="H428" s="171">
        <v>42</v>
      </c>
      <c r="I428" s="172"/>
      <c r="L428" s="168"/>
      <c r="M428" s="173"/>
      <c r="N428" s="174"/>
      <c r="O428" s="174"/>
      <c r="P428" s="174"/>
      <c r="Q428" s="174"/>
      <c r="R428" s="174"/>
      <c r="S428" s="174"/>
      <c r="T428" s="175"/>
      <c r="AT428" s="169" t="s">
        <v>174</v>
      </c>
      <c r="AU428" s="169" t="s">
        <v>87</v>
      </c>
      <c r="AV428" s="13" t="s">
        <v>172</v>
      </c>
      <c r="AW428" s="13" t="s">
        <v>36</v>
      </c>
      <c r="AX428" s="13" t="s">
        <v>85</v>
      </c>
      <c r="AY428" s="169" t="s">
        <v>165</v>
      </c>
    </row>
    <row r="429" spans="2:65" s="1" customFormat="1" ht="16.5" customHeight="1">
      <c r="B429" s="139"/>
      <c r="C429" s="176" t="s">
        <v>623</v>
      </c>
      <c r="D429" s="176" t="s">
        <v>263</v>
      </c>
      <c r="E429" s="177" t="s">
        <v>624</v>
      </c>
      <c r="F429" s="178" t="s">
        <v>625</v>
      </c>
      <c r="G429" s="179" t="s">
        <v>251</v>
      </c>
      <c r="H429" s="180">
        <v>4.3999999999999997E-2</v>
      </c>
      <c r="I429" s="181"/>
      <c r="J429" s="182">
        <f>ROUND(I429*H429,2)</f>
        <v>0</v>
      </c>
      <c r="K429" s="178" t="s">
        <v>266</v>
      </c>
      <c r="L429" s="183"/>
      <c r="M429" s="184" t="s">
        <v>1</v>
      </c>
      <c r="N429" s="185" t="s">
        <v>48</v>
      </c>
      <c r="O429" s="49"/>
      <c r="P429" s="149">
        <f>O429*H429</f>
        <v>0</v>
      </c>
      <c r="Q429" s="149">
        <v>1</v>
      </c>
      <c r="R429" s="149">
        <f>Q429*H429</f>
        <v>4.3999999999999997E-2</v>
      </c>
      <c r="S429" s="149">
        <v>0</v>
      </c>
      <c r="T429" s="150">
        <f>S429*H429</f>
        <v>0</v>
      </c>
      <c r="AR429" s="16" t="s">
        <v>352</v>
      </c>
      <c r="AT429" s="16" t="s">
        <v>263</v>
      </c>
      <c r="AU429" s="16" t="s">
        <v>87</v>
      </c>
      <c r="AY429" s="16" t="s">
        <v>165</v>
      </c>
      <c r="BE429" s="151">
        <f>IF(N429="základní",J429,0)</f>
        <v>0</v>
      </c>
      <c r="BF429" s="151">
        <f>IF(N429="snížená",J429,0)</f>
        <v>0</v>
      </c>
      <c r="BG429" s="151">
        <f>IF(N429="zákl. přenesená",J429,0)</f>
        <v>0</v>
      </c>
      <c r="BH429" s="151">
        <f>IF(N429="sníž. přenesená",J429,0)</f>
        <v>0</v>
      </c>
      <c r="BI429" s="151">
        <f>IF(N429="nulová",J429,0)</f>
        <v>0</v>
      </c>
      <c r="BJ429" s="16" t="s">
        <v>85</v>
      </c>
      <c r="BK429" s="151">
        <f>ROUND(I429*H429,2)</f>
        <v>0</v>
      </c>
      <c r="BL429" s="16" t="s">
        <v>248</v>
      </c>
      <c r="BM429" s="16" t="s">
        <v>626</v>
      </c>
    </row>
    <row r="430" spans="2:65" s="12" customFormat="1" ht="11.25">
      <c r="B430" s="160"/>
      <c r="D430" s="153" t="s">
        <v>174</v>
      </c>
      <c r="F430" s="162" t="s">
        <v>627</v>
      </c>
      <c r="H430" s="163">
        <v>4.3999999999999997E-2</v>
      </c>
      <c r="I430" s="164"/>
      <c r="L430" s="160"/>
      <c r="M430" s="165"/>
      <c r="N430" s="166"/>
      <c r="O430" s="166"/>
      <c r="P430" s="166"/>
      <c r="Q430" s="166"/>
      <c r="R430" s="166"/>
      <c r="S430" s="166"/>
      <c r="T430" s="167"/>
      <c r="AT430" s="161" t="s">
        <v>174</v>
      </c>
      <c r="AU430" s="161" t="s">
        <v>87</v>
      </c>
      <c r="AV430" s="12" t="s">
        <v>87</v>
      </c>
      <c r="AW430" s="12" t="s">
        <v>3</v>
      </c>
      <c r="AX430" s="12" t="s">
        <v>85</v>
      </c>
      <c r="AY430" s="161" t="s">
        <v>165</v>
      </c>
    </row>
    <row r="431" spans="2:65" s="1" customFormat="1" ht="16.5" customHeight="1">
      <c r="B431" s="139"/>
      <c r="C431" s="140" t="s">
        <v>628</v>
      </c>
      <c r="D431" s="140" t="s">
        <v>167</v>
      </c>
      <c r="E431" s="141" t="s">
        <v>629</v>
      </c>
      <c r="F431" s="142" t="s">
        <v>630</v>
      </c>
      <c r="G431" s="143" t="s">
        <v>258</v>
      </c>
      <c r="H431" s="144">
        <v>84.8</v>
      </c>
      <c r="I431" s="145"/>
      <c r="J431" s="146">
        <f>ROUND(I431*H431,2)</f>
        <v>0</v>
      </c>
      <c r="K431" s="142" t="s">
        <v>171</v>
      </c>
      <c r="L431" s="30"/>
      <c r="M431" s="147" t="s">
        <v>1</v>
      </c>
      <c r="N431" s="148" t="s">
        <v>48</v>
      </c>
      <c r="O431" s="49"/>
      <c r="P431" s="149">
        <f>O431*H431</f>
        <v>0</v>
      </c>
      <c r="Q431" s="149">
        <v>4.0000000000000002E-4</v>
      </c>
      <c r="R431" s="149">
        <f>Q431*H431</f>
        <v>3.3919999999999999E-2</v>
      </c>
      <c r="S431" s="149">
        <v>0</v>
      </c>
      <c r="T431" s="150">
        <f>S431*H431</f>
        <v>0</v>
      </c>
      <c r="AR431" s="16" t="s">
        <v>248</v>
      </c>
      <c r="AT431" s="16" t="s">
        <v>167</v>
      </c>
      <c r="AU431" s="16" t="s">
        <v>87</v>
      </c>
      <c r="AY431" s="16" t="s">
        <v>165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6" t="s">
        <v>85</v>
      </c>
      <c r="BK431" s="151">
        <f>ROUND(I431*H431,2)</f>
        <v>0</v>
      </c>
      <c r="BL431" s="16" t="s">
        <v>248</v>
      </c>
      <c r="BM431" s="16" t="s">
        <v>631</v>
      </c>
    </row>
    <row r="432" spans="2:65" s="11" customFormat="1" ht="11.25">
      <c r="B432" s="152"/>
      <c r="D432" s="153" t="s">
        <v>174</v>
      </c>
      <c r="E432" s="154" t="s">
        <v>1</v>
      </c>
      <c r="F432" s="155" t="s">
        <v>632</v>
      </c>
      <c r="H432" s="154" t="s">
        <v>1</v>
      </c>
      <c r="I432" s="156"/>
      <c r="L432" s="152"/>
      <c r="M432" s="157"/>
      <c r="N432" s="158"/>
      <c r="O432" s="158"/>
      <c r="P432" s="158"/>
      <c r="Q432" s="158"/>
      <c r="R432" s="158"/>
      <c r="S432" s="158"/>
      <c r="T432" s="159"/>
      <c r="AT432" s="154" t="s">
        <v>174</v>
      </c>
      <c r="AU432" s="154" t="s">
        <v>87</v>
      </c>
      <c r="AV432" s="11" t="s">
        <v>85</v>
      </c>
      <c r="AW432" s="11" t="s">
        <v>36</v>
      </c>
      <c r="AX432" s="11" t="s">
        <v>77</v>
      </c>
      <c r="AY432" s="154" t="s">
        <v>165</v>
      </c>
    </row>
    <row r="433" spans="2:65" s="12" customFormat="1" ht="11.25">
      <c r="B433" s="160"/>
      <c r="D433" s="153" t="s">
        <v>174</v>
      </c>
      <c r="E433" s="161" t="s">
        <v>1</v>
      </c>
      <c r="F433" s="162" t="s">
        <v>261</v>
      </c>
      <c r="H433" s="163">
        <v>84.8</v>
      </c>
      <c r="I433" s="164"/>
      <c r="L433" s="160"/>
      <c r="M433" s="165"/>
      <c r="N433" s="166"/>
      <c r="O433" s="166"/>
      <c r="P433" s="166"/>
      <c r="Q433" s="166"/>
      <c r="R433" s="166"/>
      <c r="S433" s="166"/>
      <c r="T433" s="167"/>
      <c r="AT433" s="161" t="s">
        <v>174</v>
      </c>
      <c r="AU433" s="161" t="s">
        <v>87</v>
      </c>
      <c r="AV433" s="12" t="s">
        <v>87</v>
      </c>
      <c r="AW433" s="12" t="s">
        <v>36</v>
      </c>
      <c r="AX433" s="12" t="s">
        <v>77</v>
      </c>
      <c r="AY433" s="161" t="s">
        <v>165</v>
      </c>
    </row>
    <row r="434" spans="2:65" s="13" customFormat="1" ht="11.25">
      <c r="B434" s="168"/>
      <c r="D434" s="153" t="s">
        <v>174</v>
      </c>
      <c r="E434" s="169" t="s">
        <v>1</v>
      </c>
      <c r="F434" s="170" t="s">
        <v>177</v>
      </c>
      <c r="H434" s="171">
        <v>84.8</v>
      </c>
      <c r="I434" s="172"/>
      <c r="L434" s="168"/>
      <c r="M434" s="173"/>
      <c r="N434" s="174"/>
      <c r="O434" s="174"/>
      <c r="P434" s="174"/>
      <c r="Q434" s="174"/>
      <c r="R434" s="174"/>
      <c r="S434" s="174"/>
      <c r="T434" s="175"/>
      <c r="AT434" s="169" t="s">
        <v>174</v>
      </c>
      <c r="AU434" s="169" t="s">
        <v>87</v>
      </c>
      <c r="AV434" s="13" t="s">
        <v>172</v>
      </c>
      <c r="AW434" s="13" t="s">
        <v>36</v>
      </c>
      <c r="AX434" s="13" t="s">
        <v>85</v>
      </c>
      <c r="AY434" s="169" t="s">
        <v>165</v>
      </c>
    </row>
    <row r="435" spans="2:65" s="1" customFormat="1" ht="16.5" customHeight="1">
      <c r="B435" s="139"/>
      <c r="C435" s="140" t="s">
        <v>633</v>
      </c>
      <c r="D435" s="140" t="s">
        <v>167</v>
      </c>
      <c r="E435" s="141" t="s">
        <v>634</v>
      </c>
      <c r="F435" s="142" t="s">
        <v>635</v>
      </c>
      <c r="G435" s="143" t="s">
        <v>258</v>
      </c>
      <c r="H435" s="144">
        <v>42</v>
      </c>
      <c r="I435" s="145"/>
      <c r="J435" s="146">
        <f>ROUND(I435*H435,2)</f>
        <v>0</v>
      </c>
      <c r="K435" s="142" t="s">
        <v>171</v>
      </c>
      <c r="L435" s="30"/>
      <c r="M435" s="147" t="s">
        <v>1</v>
      </c>
      <c r="N435" s="148" t="s">
        <v>48</v>
      </c>
      <c r="O435" s="49"/>
      <c r="P435" s="149">
        <f>O435*H435</f>
        <v>0</v>
      </c>
      <c r="Q435" s="149">
        <v>4.0000000000000002E-4</v>
      </c>
      <c r="R435" s="149">
        <f>Q435*H435</f>
        <v>1.6800000000000002E-2</v>
      </c>
      <c r="S435" s="149">
        <v>0</v>
      </c>
      <c r="T435" s="150">
        <f>S435*H435</f>
        <v>0</v>
      </c>
      <c r="AR435" s="16" t="s">
        <v>248</v>
      </c>
      <c r="AT435" s="16" t="s">
        <v>167</v>
      </c>
      <c r="AU435" s="16" t="s">
        <v>87</v>
      </c>
      <c r="AY435" s="16" t="s">
        <v>165</v>
      </c>
      <c r="BE435" s="151">
        <f>IF(N435="základní",J435,0)</f>
        <v>0</v>
      </c>
      <c r="BF435" s="151">
        <f>IF(N435="snížená",J435,0)</f>
        <v>0</v>
      </c>
      <c r="BG435" s="151">
        <f>IF(N435="zákl. přenesená",J435,0)</f>
        <v>0</v>
      </c>
      <c r="BH435" s="151">
        <f>IF(N435="sníž. přenesená",J435,0)</f>
        <v>0</v>
      </c>
      <c r="BI435" s="151">
        <f>IF(N435="nulová",J435,0)</f>
        <v>0</v>
      </c>
      <c r="BJ435" s="16" t="s">
        <v>85</v>
      </c>
      <c r="BK435" s="151">
        <f>ROUND(I435*H435,2)</f>
        <v>0</v>
      </c>
      <c r="BL435" s="16" t="s">
        <v>248</v>
      </c>
      <c r="BM435" s="16" t="s">
        <v>636</v>
      </c>
    </row>
    <row r="436" spans="2:65" s="11" customFormat="1" ht="11.25">
      <c r="B436" s="152"/>
      <c r="D436" s="153" t="s">
        <v>174</v>
      </c>
      <c r="E436" s="154" t="s">
        <v>1</v>
      </c>
      <c r="F436" s="155" t="s">
        <v>637</v>
      </c>
      <c r="H436" s="154" t="s">
        <v>1</v>
      </c>
      <c r="I436" s="156"/>
      <c r="L436" s="152"/>
      <c r="M436" s="157"/>
      <c r="N436" s="158"/>
      <c r="O436" s="158"/>
      <c r="P436" s="158"/>
      <c r="Q436" s="158"/>
      <c r="R436" s="158"/>
      <c r="S436" s="158"/>
      <c r="T436" s="159"/>
      <c r="AT436" s="154" t="s">
        <v>174</v>
      </c>
      <c r="AU436" s="154" t="s">
        <v>87</v>
      </c>
      <c r="AV436" s="11" t="s">
        <v>85</v>
      </c>
      <c r="AW436" s="11" t="s">
        <v>36</v>
      </c>
      <c r="AX436" s="11" t="s">
        <v>77</v>
      </c>
      <c r="AY436" s="154" t="s">
        <v>165</v>
      </c>
    </row>
    <row r="437" spans="2:65" s="12" customFormat="1" ht="11.25">
      <c r="B437" s="160"/>
      <c r="D437" s="153" t="s">
        <v>174</v>
      </c>
      <c r="E437" s="161" t="s">
        <v>1</v>
      </c>
      <c r="F437" s="162" t="s">
        <v>622</v>
      </c>
      <c r="H437" s="163">
        <v>42</v>
      </c>
      <c r="I437" s="164"/>
      <c r="L437" s="160"/>
      <c r="M437" s="165"/>
      <c r="N437" s="166"/>
      <c r="O437" s="166"/>
      <c r="P437" s="166"/>
      <c r="Q437" s="166"/>
      <c r="R437" s="166"/>
      <c r="S437" s="166"/>
      <c r="T437" s="167"/>
      <c r="AT437" s="161" t="s">
        <v>174</v>
      </c>
      <c r="AU437" s="161" t="s">
        <v>87</v>
      </c>
      <c r="AV437" s="12" t="s">
        <v>87</v>
      </c>
      <c r="AW437" s="12" t="s">
        <v>36</v>
      </c>
      <c r="AX437" s="12" t="s">
        <v>77</v>
      </c>
      <c r="AY437" s="161" t="s">
        <v>165</v>
      </c>
    </row>
    <row r="438" spans="2:65" s="13" customFormat="1" ht="11.25">
      <c r="B438" s="168"/>
      <c r="D438" s="153" t="s">
        <v>174</v>
      </c>
      <c r="E438" s="169" t="s">
        <v>1</v>
      </c>
      <c r="F438" s="170" t="s">
        <v>177</v>
      </c>
      <c r="H438" s="171">
        <v>42</v>
      </c>
      <c r="I438" s="172"/>
      <c r="L438" s="168"/>
      <c r="M438" s="173"/>
      <c r="N438" s="174"/>
      <c r="O438" s="174"/>
      <c r="P438" s="174"/>
      <c r="Q438" s="174"/>
      <c r="R438" s="174"/>
      <c r="S438" s="174"/>
      <c r="T438" s="175"/>
      <c r="AT438" s="169" t="s">
        <v>174</v>
      </c>
      <c r="AU438" s="169" t="s">
        <v>87</v>
      </c>
      <c r="AV438" s="13" t="s">
        <v>172</v>
      </c>
      <c r="AW438" s="13" t="s">
        <v>36</v>
      </c>
      <c r="AX438" s="13" t="s">
        <v>85</v>
      </c>
      <c r="AY438" s="169" t="s">
        <v>165</v>
      </c>
    </row>
    <row r="439" spans="2:65" s="1" customFormat="1" ht="16.5" customHeight="1">
      <c r="B439" s="139"/>
      <c r="C439" s="176" t="s">
        <v>638</v>
      </c>
      <c r="D439" s="176" t="s">
        <v>263</v>
      </c>
      <c r="E439" s="177" t="s">
        <v>639</v>
      </c>
      <c r="F439" s="178" t="s">
        <v>640</v>
      </c>
      <c r="G439" s="179" t="s">
        <v>258</v>
      </c>
      <c r="H439" s="180">
        <v>139.47999999999999</v>
      </c>
      <c r="I439" s="181"/>
      <c r="J439" s="182">
        <f>ROUND(I439*H439,2)</f>
        <v>0</v>
      </c>
      <c r="K439" s="178" t="s">
        <v>266</v>
      </c>
      <c r="L439" s="183"/>
      <c r="M439" s="184" t="s">
        <v>1</v>
      </c>
      <c r="N439" s="185" t="s">
        <v>48</v>
      </c>
      <c r="O439" s="49"/>
      <c r="P439" s="149">
        <f>O439*H439</f>
        <v>0</v>
      </c>
      <c r="Q439" s="149">
        <v>4.3E-3</v>
      </c>
      <c r="R439" s="149">
        <f>Q439*H439</f>
        <v>0.59976399999999996</v>
      </c>
      <c r="S439" s="149">
        <v>0</v>
      </c>
      <c r="T439" s="150">
        <f>S439*H439</f>
        <v>0</v>
      </c>
      <c r="AR439" s="16" t="s">
        <v>352</v>
      </c>
      <c r="AT439" s="16" t="s">
        <v>263</v>
      </c>
      <c r="AU439" s="16" t="s">
        <v>87</v>
      </c>
      <c r="AY439" s="16" t="s">
        <v>165</v>
      </c>
      <c r="BE439" s="151">
        <f>IF(N439="základní",J439,0)</f>
        <v>0</v>
      </c>
      <c r="BF439" s="151">
        <f>IF(N439="snížená",J439,0)</f>
        <v>0</v>
      </c>
      <c r="BG439" s="151">
        <f>IF(N439="zákl. přenesená",J439,0)</f>
        <v>0</v>
      </c>
      <c r="BH439" s="151">
        <f>IF(N439="sníž. přenesená",J439,0)</f>
        <v>0</v>
      </c>
      <c r="BI439" s="151">
        <f>IF(N439="nulová",J439,0)</f>
        <v>0</v>
      </c>
      <c r="BJ439" s="16" t="s">
        <v>85</v>
      </c>
      <c r="BK439" s="151">
        <f>ROUND(I439*H439,2)</f>
        <v>0</v>
      </c>
      <c r="BL439" s="16" t="s">
        <v>248</v>
      </c>
      <c r="BM439" s="16" t="s">
        <v>641</v>
      </c>
    </row>
    <row r="440" spans="2:65" s="12" customFormat="1" ht="11.25">
      <c r="B440" s="160"/>
      <c r="D440" s="153" t="s">
        <v>174</v>
      </c>
      <c r="F440" s="162" t="s">
        <v>642</v>
      </c>
      <c r="H440" s="163">
        <v>139.47999999999999</v>
      </c>
      <c r="I440" s="164"/>
      <c r="L440" s="160"/>
      <c r="M440" s="165"/>
      <c r="N440" s="166"/>
      <c r="O440" s="166"/>
      <c r="P440" s="166"/>
      <c r="Q440" s="166"/>
      <c r="R440" s="166"/>
      <c r="S440" s="166"/>
      <c r="T440" s="167"/>
      <c r="AT440" s="161" t="s">
        <v>174</v>
      </c>
      <c r="AU440" s="161" t="s">
        <v>87</v>
      </c>
      <c r="AV440" s="12" t="s">
        <v>87</v>
      </c>
      <c r="AW440" s="12" t="s">
        <v>3</v>
      </c>
      <c r="AX440" s="12" t="s">
        <v>85</v>
      </c>
      <c r="AY440" s="161" t="s">
        <v>165</v>
      </c>
    </row>
    <row r="441" spans="2:65" s="1" customFormat="1" ht="16.5" customHeight="1">
      <c r="B441" s="139"/>
      <c r="C441" s="140" t="s">
        <v>643</v>
      </c>
      <c r="D441" s="140" t="s">
        <v>167</v>
      </c>
      <c r="E441" s="141" t="s">
        <v>644</v>
      </c>
      <c r="F441" s="142" t="s">
        <v>645</v>
      </c>
      <c r="G441" s="143" t="s">
        <v>251</v>
      </c>
      <c r="H441" s="144">
        <v>0.69399999999999995</v>
      </c>
      <c r="I441" s="145"/>
      <c r="J441" s="146">
        <f>ROUND(I441*H441,2)</f>
        <v>0</v>
      </c>
      <c r="K441" s="142" t="s">
        <v>171</v>
      </c>
      <c r="L441" s="30"/>
      <c r="M441" s="147" t="s">
        <v>1</v>
      </c>
      <c r="N441" s="148" t="s">
        <v>48</v>
      </c>
      <c r="O441" s="49"/>
      <c r="P441" s="149">
        <f>O441*H441</f>
        <v>0</v>
      </c>
      <c r="Q441" s="149">
        <v>0</v>
      </c>
      <c r="R441" s="149">
        <f>Q441*H441</f>
        <v>0</v>
      </c>
      <c r="S441" s="149">
        <v>0</v>
      </c>
      <c r="T441" s="150">
        <f>S441*H441</f>
        <v>0</v>
      </c>
      <c r="AR441" s="16" t="s">
        <v>248</v>
      </c>
      <c r="AT441" s="16" t="s">
        <v>167</v>
      </c>
      <c r="AU441" s="16" t="s">
        <v>87</v>
      </c>
      <c r="AY441" s="16" t="s">
        <v>165</v>
      </c>
      <c r="BE441" s="151">
        <f>IF(N441="základní",J441,0)</f>
        <v>0</v>
      </c>
      <c r="BF441" s="151">
        <f>IF(N441="snížená",J441,0)</f>
        <v>0</v>
      </c>
      <c r="BG441" s="151">
        <f>IF(N441="zákl. přenesená",J441,0)</f>
        <v>0</v>
      </c>
      <c r="BH441" s="151">
        <f>IF(N441="sníž. přenesená",J441,0)</f>
        <v>0</v>
      </c>
      <c r="BI441" s="151">
        <f>IF(N441="nulová",J441,0)</f>
        <v>0</v>
      </c>
      <c r="BJ441" s="16" t="s">
        <v>85</v>
      </c>
      <c r="BK441" s="151">
        <f>ROUND(I441*H441,2)</f>
        <v>0</v>
      </c>
      <c r="BL441" s="16" t="s">
        <v>248</v>
      </c>
      <c r="BM441" s="16" t="s">
        <v>646</v>
      </c>
    </row>
    <row r="442" spans="2:65" s="10" customFormat="1" ht="22.9" customHeight="1">
      <c r="B442" s="126"/>
      <c r="D442" s="127" t="s">
        <v>76</v>
      </c>
      <c r="E442" s="137" t="s">
        <v>647</v>
      </c>
      <c r="F442" s="137" t="s">
        <v>648</v>
      </c>
      <c r="I442" s="129"/>
      <c r="J442" s="138">
        <f>BK442</f>
        <v>0</v>
      </c>
      <c r="L442" s="126"/>
      <c r="M442" s="131"/>
      <c r="N442" s="132"/>
      <c r="O442" s="132"/>
      <c r="P442" s="133">
        <f>SUM(P443:P464)</f>
        <v>0</v>
      </c>
      <c r="Q442" s="132"/>
      <c r="R442" s="133">
        <f>SUM(R443:R464)</f>
        <v>2.1886700000000001</v>
      </c>
      <c r="S442" s="132"/>
      <c r="T442" s="134">
        <f>SUM(T443:T464)</f>
        <v>0</v>
      </c>
      <c r="AR442" s="127" t="s">
        <v>87</v>
      </c>
      <c r="AT442" s="135" t="s">
        <v>76</v>
      </c>
      <c r="AU442" s="135" t="s">
        <v>85</v>
      </c>
      <c r="AY442" s="127" t="s">
        <v>165</v>
      </c>
      <c r="BK442" s="136">
        <f>SUM(BK443:BK464)</f>
        <v>0</v>
      </c>
    </row>
    <row r="443" spans="2:65" s="1" customFormat="1" ht="16.5" customHeight="1">
      <c r="B443" s="139"/>
      <c r="C443" s="140" t="s">
        <v>649</v>
      </c>
      <c r="D443" s="140" t="s">
        <v>167</v>
      </c>
      <c r="E443" s="141" t="s">
        <v>650</v>
      </c>
      <c r="F443" s="142" t="s">
        <v>651</v>
      </c>
      <c r="G443" s="143" t="s">
        <v>258</v>
      </c>
      <c r="H443" s="144">
        <v>65.8</v>
      </c>
      <c r="I443" s="145"/>
      <c r="J443" s="146">
        <f>ROUND(I443*H443,2)</f>
        <v>0</v>
      </c>
      <c r="K443" s="142" t="s">
        <v>171</v>
      </c>
      <c r="L443" s="30"/>
      <c r="M443" s="147" t="s">
        <v>1</v>
      </c>
      <c r="N443" s="148" t="s">
        <v>48</v>
      </c>
      <c r="O443" s="49"/>
      <c r="P443" s="149">
        <f>O443*H443</f>
        <v>0</v>
      </c>
      <c r="Q443" s="149">
        <v>0</v>
      </c>
      <c r="R443" s="149">
        <f>Q443*H443</f>
        <v>0</v>
      </c>
      <c r="S443" s="149">
        <v>0</v>
      </c>
      <c r="T443" s="150">
        <f>S443*H443</f>
        <v>0</v>
      </c>
      <c r="AR443" s="16" t="s">
        <v>248</v>
      </c>
      <c r="AT443" s="16" t="s">
        <v>167</v>
      </c>
      <c r="AU443" s="16" t="s">
        <v>87</v>
      </c>
      <c r="AY443" s="16" t="s">
        <v>165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6" t="s">
        <v>85</v>
      </c>
      <c r="BK443" s="151">
        <f>ROUND(I443*H443,2)</f>
        <v>0</v>
      </c>
      <c r="BL443" s="16" t="s">
        <v>248</v>
      </c>
      <c r="BM443" s="16" t="s">
        <v>652</v>
      </c>
    </row>
    <row r="444" spans="2:65" s="11" customFormat="1" ht="11.25">
      <c r="B444" s="152"/>
      <c r="D444" s="153" t="s">
        <v>174</v>
      </c>
      <c r="E444" s="154" t="s">
        <v>1</v>
      </c>
      <c r="F444" s="155" t="s">
        <v>653</v>
      </c>
      <c r="H444" s="154" t="s">
        <v>1</v>
      </c>
      <c r="I444" s="156"/>
      <c r="L444" s="152"/>
      <c r="M444" s="157"/>
      <c r="N444" s="158"/>
      <c r="O444" s="158"/>
      <c r="P444" s="158"/>
      <c r="Q444" s="158"/>
      <c r="R444" s="158"/>
      <c r="S444" s="158"/>
      <c r="T444" s="159"/>
      <c r="AT444" s="154" t="s">
        <v>174</v>
      </c>
      <c r="AU444" s="154" t="s">
        <v>87</v>
      </c>
      <c r="AV444" s="11" t="s">
        <v>85</v>
      </c>
      <c r="AW444" s="11" t="s">
        <v>36</v>
      </c>
      <c r="AX444" s="11" t="s">
        <v>77</v>
      </c>
      <c r="AY444" s="154" t="s">
        <v>165</v>
      </c>
    </row>
    <row r="445" spans="2:65" s="11" customFormat="1" ht="11.25">
      <c r="B445" s="152"/>
      <c r="D445" s="153" t="s">
        <v>174</v>
      </c>
      <c r="E445" s="154" t="s">
        <v>1</v>
      </c>
      <c r="F445" s="155" t="s">
        <v>559</v>
      </c>
      <c r="H445" s="154" t="s">
        <v>1</v>
      </c>
      <c r="I445" s="156"/>
      <c r="L445" s="152"/>
      <c r="M445" s="157"/>
      <c r="N445" s="158"/>
      <c r="O445" s="158"/>
      <c r="P445" s="158"/>
      <c r="Q445" s="158"/>
      <c r="R445" s="158"/>
      <c r="S445" s="158"/>
      <c r="T445" s="159"/>
      <c r="AT445" s="154" t="s">
        <v>174</v>
      </c>
      <c r="AU445" s="154" t="s">
        <v>87</v>
      </c>
      <c r="AV445" s="11" t="s">
        <v>85</v>
      </c>
      <c r="AW445" s="11" t="s">
        <v>36</v>
      </c>
      <c r="AX445" s="11" t="s">
        <v>77</v>
      </c>
      <c r="AY445" s="154" t="s">
        <v>165</v>
      </c>
    </row>
    <row r="446" spans="2:65" s="12" customFormat="1" ht="11.25">
      <c r="B446" s="160"/>
      <c r="D446" s="153" t="s">
        <v>174</v>
      </c>
      <c r="E446" s="161" t="s">
        <v>1</v>
      </c>
      <c r="F446" s="162" t="s">
        <v>560</v>
      </c>
      <c r="H446" s="163">
        <v>26.94</v>
      </c>
      <c r="I446" s="164"/>
      <c r="L446" s="160"/>
      <c r="M446" s="165"/>
      <c r="N446" s="166"/>
      <c r="O446" s="166"/>
      <c r="P446" s="166"/>
      <c r="Q446" s="166"/>
      <c r="R446" s="166"/>
      <c r="S446" s="166"/>
      <c r="T446" s="167"/>
      <c r="AT446" s="161" t="s">
        <v>174</v>
      </c>
      <c r="AU446" s="161" t="s">
        <v>87</v>
      </c>
      <c r="AV446" s="12" t="s">
        <v>87</v>
      </c>
      <c r="AW446" s="12" t="s">
        <v>36</v>
      </c>
      <c r="AX446" s="12" t="s">
        <v>77</v>
      </c>
      <c r="AY446" s="161" t="s">
        <v>165</v>
      </c>
    </row>
    <row r="447" spans="2:65" s="11" customFormat="1" ht="11.25">
      <c r="B447" s="152"/>
      <c r="D447" s="153" t="s">
        <v>174</v>
      </c>
      <c r="E447" s="154" t="s">
        <v>1</v>
      </c>
      <c r="F447" s="155" t="s">
        <v>561</v>
      </c>
      <c r="H447" s="154" t="s">
        <v>1</v>
      </c>
      <c r="I447" s="156"/>
      <c r="L447" s="152"/>
      <c r="M447" s="157"/>
      <c r="N447" s="158"/>
      <c r="O447" s="158"/>
      <c r="P447" s="158"/>
      <c r="Q447" s="158"/>
      <c r="R447" s="158"/>
      <c r="S447" s="158"/>
      <c r="T447" s="159"/>
      <c r="AT447" s="154" t="s">
        <v>174</v>
      </c>
      <c r="AU447" s="154" t="s">
        <v>87</v>
      </c>
      <c r="AV447" s="11" t="s">
        <v>85</v>
      </c>
      <c r="AW447" s="11" t="s">
        <v>36</v>
      </c>
      <c r="AX447" s="11" t="s">
        <v>77</v>
      </c>
      <c r="AY447" s="154" t="s">
        <v>165</v>
      </c>
    </row>
    <row r="448" spans="2:65" s="12" customFormat="1" ht="11.25">
      <c r="B448" s="160"/>
      <c r="D448" s="153" t="s">
        <v>174</v>
      </c>
      <c r="E448" s="161" t="s">
        <v>1</v>
      </c>
      <c r="F448" s="162" t="s">
        <v>562</v>
      </c>
      <c r="H448" s="163">
        <v>29.53</v>
      </c>
      <c r="I448" s="164"/>
      <c r="L448" s="160"/>
      <c r="M448" s="165"/>
      <c r="N448" s="166"/>
      <c r="O448" s="166"/>
      <c r="P448" s="166"/>
      <c r="Q448" s="166"/>
      <c r="R448" s="166"/>
      <c r="S448" s="166"/>
      <c r="T448" s="167"/>
      <c r="AT448" s="161" t="s">
        <v>174</v>
      </c>
      <c r="AU448" s="161" t="s">
        <v>87</v>
      </c>
      <c r="AV448" s="12" t="s">
        <v>87</v>
      </c>
      <c r="AW448" s="12" t="s">
        <v>36</v>
      </c>
      <c r="AX448" s="12" t="s">
        <v>77</v>
      </c>
      <c r="AY448" s="161" t="s">
        <v>165</v>
      </c>
    </row>
    <row r="449" spans="2:65" s="11" customFormat="1" ht="11.25">
      <c r="B449" s="152"/>
      <c r="D449" s="153" t="s">
        <v>174</v>
      </c>
      <c r="E449" s="154" t="s">
        <v>1</v>
      </c>
      <c r="F449" s="155" t="s">
        <v>563</v>
      </c>
      <c r="H449" s="154" t="s">
        <v>1</v>
      </c>
      <c r="I449" s="156"/>
      <c r="L449" s="152"/>
      <c r="M449" s="157"/>
      <c r="N449" s="158"/>
      <c r="O449" s="158"/>
      <c r="P449" s="158"/>
      <c r="Q449" s="158"/>
      <c r="R449" s="158"/>
      <c r="S449" s="158"/>
      <c r="T449" s="159"/>
      <c r="AT449" s="154" t="s">
        <v>174</v>
      </c>
      <c r="AU449" s="154" t="s">
        <v>87</v>
      </c>
      <c r="AV449" s="11" t="s">
        <v>85</v>
      </c>
      <c r="AW449" s="11" t="s">
        <v>36</v>
      </c>
      <c r="AX449" s="11" t="s">
        <v>77</v>
      </c>
      <c r="AY449" s="154" t="s">
        <v>165</v>
      </c>
    </row>
    <row r="450" spans="2:65" s="12" customFormat="1" ht="11.25">
      <c r="B450" s="160"/>
      <c r="D450" s="153" t="s">
        <v>174</v>
      </c>
      <c r="E450" s="161" t="s">
        <v>1</v>
      </c>
      <c r="F450" s="162" t="s">
        <v>564</v>
      </c>
      <c r="H450" s="163">
        <v>9.33</v>
      </c>
      <c r="I450" s="164"/>
      <c r="L450" s="160"/>
      <c r="M450" s="165"/>
      <c r="N450" s="166"/>
      <c r="O450" s="166"/>
      <c r="P450" s="166"/>
      <c r="Q450" s="166"/>
      <c r="R450" s="166"/>
      <c r="S450" s="166"/>
      <c r="T450" s="167"/>
      <c r="AT450" s="161" t="s">
        <v>174</v>
      </c>
      <c r="AU450" s="161" t="s">
        <v>87</v>
      </c>
      <c r="AV450" s="12" t="s">
        <v>87</v>
      </c>
      <c r="AW450" s="12" t="s">
        <v>36</v>
      </c>
      <c r="AX450" s="12" t="s">
        <v>77</v>
      </c>
      <c r="AY450" s="161" t="s">
        <v>165</v>
      </c>
    </row>
    <row r="451" spans="2:65" s="13" customFormat="1" ht="11.25">
      <c r="B451" s="168"/>
      <c r="D451" s="153" t="s">
        <v>174</v>
      </c>
      <c r="E451" s="169" t="s">
        <v>1</v>
      </c>
      <c r="F451" s="170" t="s">
        <v>177</v>
      </c>
      <c r="H451" s="171">
        <v>65.8</v>
      </c>
      <c r="I451" s="172"/>
      <c r="L451" s="168"/>
      <c r="M451" s="173"/>
      <c r="N451" s="174"/>
      <c r="O451" s="174"/>
      <c r="P451" s="174"/>
      <c r="Q451" s="174"/>
      <c r="R451" s="174"/>
      <c r="S451" s="174"/>
      <c r="T451" s="175"/>
      <c r="AT451" s="169" t="s">
        <v>174</v>
      </c>
      <c r="AU451" s="169" t="s">
        <v>87</v>
      </c>
      <c r="AV451" s="13" t="s">
        <v>172</v>
      </c>
      <c r="AW451" s="13" t="s">
        <v>36</v>
      </c>
      <c r="AX451" s="13" t="s">
        <v>85</v>
      </c>
      <c r="AY451" s="169" t="s">
        <v>165</v>
      </c>
    </row>
    <row r="452" spans="2:65" s="1" customFormat="1" ht="16.5" customHeight="1">
      <c r="B452" s="139"/>
      <c r="C452" s="176" t="s">
        <v>654</v>
      </c>
      <c r="D452" s="176" t="s">
        <v>263</v>
      </c>
      <c r="E452" s="177" t="s">
        <v>655</v>
      </c>
      <c r="F452" s="178" t="s">
        <v>656</v>
      </c>
      <c r="G452" s="179" t="s">
        <v>258</v>
      </c>
      <c r="H452" s="180">
        <v>72.38</v>
      </c>
      <c r="I452" s="181"/>
      <c r="J452" s="182">
        <f>ROUND(I452*H452,2)</f>
        <v>0</v>
      </c>
      <c r="K452" s="178" t="s">
        <v>171</v>
      </c>
      <c r="L452" s="183"/>
      <c r="M452" s="184" t="s">
        <v>1</v>
      </c>
      <c r="N452" s="185" t="s">
        <v>48</v>
      </c>
      <c r="O452" s="49"/>
      <c r="P452" s="149">
        <f>O452*H452</f>
        <v>0</v>
      </c>
      <c r="Q452" s="149">
        <v>2.5000000000000001E-3</v>
      </c>
      <c r="R452" s="149">
        <f>Q452*H452</f>
        <v>0.18095</v>
      </c>
      <c r="S452" s="149">
        <v>0</v>
      </c>
      <c r="T452" s="150">
        <f>S452*H452</f>
        <v>0</v>
      </c>
      <c r="AR452" s="16" t="s">
        <v>352</v>
      </c>
      <c r="AT452" s="16" t="s">
        <v>263</v>
      </c>
      <c r="AU452" s="16" t="s">
        <v>87</v>
      </c>
      <c r="AY452" s="16" t="s">
        <v>165</v>
      </c>
      <c r="BE452" s="151">
        <f>IF(N452="základní",J452,0)</f>
        <v>0</v>
      </c>
      <c r="BF452" s="151">
        <f>IF(N452="snížená",J452,0)</f>
        <v>0</v>
      </c>
      <c r="BG452" s="151">
        <f>IF(N452="zákl. přenesená",J452,0)</f>
        <v>0</v>
      </c>
      <c r="BH452" s="151">
        <f>IF(N452="sníž. přenesená",J452,0)</f>
        <v>0</v>
      </c>
      <c r="BI452" s="151">
        <f>IF(N452="nulová",J452,0)</f>
        <v>0</v>
      </c>
      <c r="BJ452" s="16" t="s">
        <v>85</v>
      </c>
      <c r="BK452" s="151">
        <f>ROUND(I452*H452,2)</f>
        <v>0</v>
      </c>
      <c r="BL452" s="16" t="s">
        <v>248</v>
      </c>
      <c r="BM452" s="16" t="s">
        <v>657</v>
      </c>
    </row>
    <row r="453" spans="2:65" s="12" customFormat="1" ht="11.25">
      <c r="B453" s="160"/>
      <c r="D453" s="153" t="s">
        <v>174</v>
      </c>
      <c r="F453" s="162" t="s">
        <v>658</v>
      </c>
      <c r="H453" s="163">
        <v>72.38</v>
      </c>
      <c r="I453" s="164"/>
      <c r="L453" s="160"/>
      <c r="M453" s="165"/>
      <c r="N453" s="166"/>
      <c r="O453" s="166"/>
      <c r="P453" s="166"/>
      <c r="Q453" s="166"/>
      <c r="R453" s="166"/>
      <c r="S453" s="166"/>
      <c r="T453" s="167"/>
      <c r="AT453" s="161" t="s">
        <v>174</v>
      </c>
      <c r="AU453" s="161" t="s">
        <v>87</v>
      </c>
      <c r="AV453" s="12" t="s">
        <v>87</v>
      </c>
      <c r="AW453" s="12" t="s">
        <v>3</v>
      </c>
      <c r="AX453" s="12" t="s">
        <v>85</v>
      </c>
      <c r="AY453" s="161" t="s">
        <v>165</v>
      </c>
    </row>
    <row r="454" spans="2:65" s="1" customFormat="1" ht="16.5" customHeight="1">
      <c r="B454" s="139"/>
      <c r="C454" s="140" t="s">
        <v>659</v>
      </c>
      <c r="D454" s="140" t="s">
        <v>167</v>
      </c>
      <c r="E454" s="141" t="s">
        <v>660</v>
      </c>
      <c r="F454" s="142" t="s">
        <v>661</v>
      </c>
      <c r="G454" s="143" t="s">
        <v>258</v>
      </c>
      <c r="H454" s="144">
        <v>101.4</v>
      </c>
      <c r="I454" s="145"/>
      <c r="J454" s="146">
        <f>ROUND(I454*H454,2)</f>
        <v>0</v>
      </c>
      <c r="K454" s="142" t="s">
        <v>171</v>
      </c>
      <c r="L454" s="30"/>
      <c r="M454" s="147" t="s">
        <v>1</v>
      </c>
      <c r="N454" s="148" t="s">
        <v>48</v>
      </c>
      <c r="O454" s="49"/>
      <c r="P454" s="149">
        <f>O454*H454</f>
        <v>0</v>
      </c>
      <c r="Q454" s="149">
        <v>0</v>
      </c>
      <c r="R454" s="149">
        <f>Q454*H454</f>
        <v>0</v>
      </c>
      <c r="S454" s="149">
        <v>0</v>
      </c>
      <c r="T454" s="150">
        <f>S454*H454</f>
        <v>0</v>
      </c>
      <c r="AR454" s="16" t="s">
        <v>248</v>
      </c>
      <c r="AT454" s="16" t="s">
        <v>167</v>
      </c>
      <c r="AU454" s="16" t="s">
        <v>87</v>
      </c>
      <c r="AY454" s="16" t="s">
        <v>165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6" t="s">
        <v>85</v>
      </c>
      <c r="BK454" s="151">
        <f>ROUND(I454*H454,2)</f>
        <v>0</v>
      </c>
      <c r="BL454" s="16" t="s">
        <v>248</v>
      </c>
      <c r="BM454" s="16" t="s">
        <v>662</v>
      </c>
    </row>
    <row r="455" spans="2:65" s="11" customFormat="1" ht="11.25">
      <c r="B455" s="152"/>
      <c r="D455" s="153" t="s">
        <v>174</v>
      </c>
      <c r="E455" s="154" t="s">
        <v>1</v>
      </c>
      <c r="F455" s="155" t="s">
        <v>663</v>
      </c>
      <c r="H455" s="154" t="s">
        <v>1</v>
      </c>
      <c r="I455" s="156"/>
      <c r="L455" s="152"/>
      <c r="M455" s="157"/>
      <c r="N455" s="158"/>
      <c r="O455" s="158"/>
      <c r="P455" s="158"/>
      <c r="Q455" s="158"/>
      <c r="R455" s="158"/>
      <c r="S455" s="158"/>
      <c r="T455" s="159"/>
      <c r="AT455" s="154" t="s">
        <v>174</v>
      </c>
      <c r="AU455" s="154" t="s">
        <v>87</v>
      </c>
      <c r="AV455" s="11" t="s">
        <v>85</v>
      </c>
      <c r="AW455" s="11" t="s">
        <v>36</v>
      </c>
      <c r="AX455" s="11" t="s">
        <v>77</v>
      </c>
      <c r="AY455" s="154" t="s">
        <v>165</v>
      </c>
    </row>
    <row r="456" spans="2:65" s="11" customFormat="1" ht="11.25">
      <c r="B456" s="152"/>
      <c r="D456" s="153" t="s">
        <v>174</v>
      </c>
      <c r="E456" s="154" t="s">
        <v>1</v>
      </c>
      <c r="F456" s="155" t="s">
        <v>664</v>
      </c>
      <c r="H456" s="154" t="s">
        <v>1</v>
      </c>
      <c r="I456" s="156"/>
      <c r="L456" s="152"/>
      <c r="M456" s="157"/>
      <c r="N456" s="158"/>
      <c r="O456" s="158"/>
      <c r="P456" s="158"/>
      <c r="Q456" s="158"/>
      <c r="R456" s="158"/>
      <c r="S456" s="158"/>
      <c r="T456" s="159"/>
      <c r="AT456" s="154" t="s">
        <v>174</v>
      </c>
      <c r="AU456" s="154" t="s">
        <v>87</v>
      </c>
      <c r="AV456" s="11" t="s">
        <v>85</v>
      </c>
      <c r="AW456" s="11" t="s">
        <v>36</v>
      </c>
      <c r="AX456" s="11" t="s">
        <v>77</v>
      </c>
      <c r="AY456" s="154" t="s">
        <v>165</v>
      </c>
    </row>
    <row r="457" spans="2:65" s="12" customFormat="1" ht="11.25">
      <c r="B457" s="160"/>
      <c r="D457" s="153" t="s">
        <v>174</v>
      </c>
      <c r="E457" s="161" t="s">
        <v>1</v>
      </c>
      <c r="F457" s="162" t="s">
        <v>665</v>
      </c>
      <c r="H457" s="163">
        <v>101.4</v>
      </c>
      <c r="I457" s="164"/>
      <c r="L457" s="160"/>
      <c r="M457" s="165"/>
      <c r="N457" s="166"/>
      <c r="O457" s="166"/>
      <c r="P457" s="166"/>
      <c r="Q457" s="166"/>
      <c r="R457" s="166"/>
      <c r="S457" s="166"/>
      <c r="T457" s="167"/>
      <c r="AT457" s="161" t="s">
        <v>174</v>
      </c>
      <c r="AU457" s="161" t="s">
        <v>87</v>
      </c>
      <c r="AV457" s="12" t="s">
        <v>87</v>
      </c>
      <c r="AW457" s="12" t="s">
        <v>36</v>
      </c>
      <c r="AX457" s="12" t="s">
        <v>77</v>
      </c>
      <c r="AY457" s="161" t="s">
        <v>165</v>
      </c>
    </row>
    <row r="458" spans="2:65" s="13" customFormat="1" ht="11.25">
      <c r="B458" s="168"/>
      <c r="D458" s="153" t="s">
        <v>174</v>
      </c>
      <c r="E458" s="169" t="s">
        <v>1</v>
      </c>
      <c r="F458" s="170" t="s">
        <v>177</v>
      </c>
      <c r="H458" s="171">
        <v>101.4</v>
      </c>
      <c r="I458" s="172"/>
      <c r="L458" s="168"/>
      <c r="M458" s="173"/>
      <c r="N458" s="174"/>
      <c r="O458" s="174"/>
      <c r="P458" s="174"/>
      <c r="Q458" s="174"/>
      <c r="R458" s="174"/>
      <c r="S458" s="174"/>
      <c r="T458" s="175"/>
      <c r="AT458" s="169" t="s">
        <v>174</v>
      </c>
      <c r="AU458" s="169" t="s">
        <v>87</v>
      </c>
      <c r="AV458" s="13" t="s">
        <v>172</v>
      </c>
      <c r="AW458" s="13" t="s">
        <v>36</v>
      </c>
      <c r="AX458" s="13" t="s">
        <v>85</v>
      </c>
      <c r="AY458" s="169" t="s">
        <v>165</v>
      </c>
    </row>
    <row r="459" spans="2:65" s="1" customFormat="1" ht="16.5" customHeight="1">
      <c r="B459" s="139"/>
      <c r="C459" s="176" t="s">
        <v>666</v>
      </c>
      <c r="D459" s="176" t="s">
        <v>263</v>
      </c>
      <c r="E459" s="177" t="s">
        <v>667</v>
      </c>
      <c r="F459" s="178" t="s">
        <v>668</v>
      </c>
      <c r="G459" s="179" t="s">
        <v>258</v>
      </c>
      <c r="H459" s="180">
        <v>111.54</v>
      </c>
      <c r="I459" s="181"/>
      <c r="J459" s="182">
        <f>ROUND(I459*H459,2)</f>
        <v>0</v>
      </c>
      <c r="K459" s="178" t="s">
        <v>266</v>
      </c>
      <c r="L459" s="183"/>
      <c r="M459" s="184" t="s">
        <v>1</v>
      </c>
      <c r="N459" s="185" t="s">
        <v>48</v>
      </c>
      <c r="O459" s="49"/>
      <c r="P459" s="149">
        <f>O459*H459</f>
        <v>0</v>
      </c>
      <c r="Q459" s="149">
        <v>8.9999999999999993E-3</v>
      </c>
      <c r="R459" s="149">
        <f>Q459*H459</f>
        <v>1.00386</v>
      </c>
      <c r="S459" s="149">
        <v>0</v>
      </c>
      <c r="T459" s="150">
        <f>S459*H459</f>
        <v>0</v>
      </c>
      <c r="AR459" s="16" t="s">
        <v>352</v>
      </c>
      <c r="AT459" s="16" t="s">
        <v>263</v>
      </c>
      <c r="AU459" s="16" t="s">
        <v>87</v>
      </c>
      <c r="AY459" s="16" t="s">
        <v>165</v>
      </c>
      <c r="BE459" s="151">
        <f>IF(N459="základní",J459,0)</f>
        <v>0</v>
      </c>
      <c r="BF459" s="151">
        <f>IF(N459="snížená",J459,0)</f>
        <v>0</v>
      </c>
      <c r="BG459" s="151">
        <f>IF(N459="zákl. přenesená",J459,0)</f>
        <v>0</v>
      </c>
      <c r="BH459" s="151">
        <f>IF(N459="sníž. přenesená",J459,0)</f>
        <v>0</v>
      </c>
      <c r="BI459" s="151">
        <f>IF(N459="nulová",J459,0)</f>
        <v>0</v>
      </c>
      <c r="BJ459" s="16" t="s">
        <v>85</v>
      </c>
      <c r="BK459" s="151">
        <f>ROUND(I459*H459,2)</f>
        <v>0</v>
      </c>
      <c r="BL459" s="16" t="s">
        <v>248</v>
      </c>
      <c r="BM459" s="16" t="s">
        <v>669</v>
      </c>
    </row>
    <row r="460" spans="2:65" s="12" customFormat="1" ht="11.25">
      <c r="B460" s="160"/>
      <c r="D460" s="153" t="s">
        <v>174</v>
      </c>
      <c r="F460" s="162" t="s">
        <v>670</v>
      </c>
      <c r="H460" s="163">
        <v>111.54</v>
      </c>
      <c r="I460" s="164"/>
      <c r="L460" s="160"/>
      <c r="M460" s="165"/>
      <c r="N460" s="166"/>
      <c r="O460" s="166"/>
      <c r="P460" s="166"/>
      <c r="Q460" s="166"/>
      <c r="R460" s="166"/>
      <c r="S460" s="166"/>
      <c r="T460" s="167"/>
      <c r="AT460" s="161" t="s">
        <v>174</v>
      </c>
      <c r="AU460" s="161" t="s">
        <v>87</v>
      </c>
      <c r="AV460" s="12" t="s">
        <v>87</v>
      </c>
      <c r="AW460" s="12" t="s">
        <v>3</v>
      </c>
      <c r="AX460" s="12" t="s">
        <v>85</v>
      </c>
      <c r="AY460" s="161" t="s">
        <v>165</v>
      </c>
    </row>
    <row r="461" spans="2:65" s="1" customFormat="1" ht="16.5" customHeight="1">
      <c r="B461" s="139"/>
      <c r="C461" s="140" t="s">
        <v>671</v>
      </c>
      <c r="D461" s="140" t="s">
        <v>167</v>
      </c>
      <c r="E461" s="141" t="s">
        <v>672</v>
      </c>
      <c r="F461" s="142" t="s">
        <v>673</v>
      </c>
      <c r="G461" s="143" t="s">
        <v>258</v>
      </c>
      <c r="H461" s="144">
        <v>101.4</v>
      </c>
      <c r="I461" s="145"/>
      <c r="J461" s="146">
        <f>ROUND(I461*H461,2)</f>
        <v>0</v>
      </c>
      <c r="K461" s="142" t="s">
        <v>171</v>
      </c>
      <c r="L461" s="30"/>
      <c r="M461" s="147" t="s">
        <v>1</v>
      </c>
      <c r="N461" s="148" t="s">
        <v>48</v>
      </c>
      <c r="O461" s="49"/>
      <c r="P461" s="149">
        <f>O461*H461</f>
        <v>0</v>
      </c>
      <c r="Q461" s="149">
        <v>0</v>
      </c>
      <c r="R461" s="149">
        <f>Q461*H461</f>
        <v>0</v>
      </c>
      <c r="S461" s="149">
        <v>0</v>
      </c>
      <c r="T461" s="150">
        <f>S461*H461</f>
        <v>0</v>
      </c>
      <c r="AR461" s="16" t="s">
        <v>248</v>
      </c>
      <c r="AT461" s="16" t="s">
        <v>167</v>
      </c>
      <c r="AU461" s="16" t="s">
        <v>87</v>
      </c>
      <c r="AY461" s="16" t="s">
        <v>165</v>
      </c>
      <c r="BE461" s="151">
        <f>IF(N461="základní",J461,0)</f>
        <v>0</v>
      </c>
      <c r="BF461" s="151">
        <f>IF(N461="snížená",J461,0)</f>
        <v>0</v>
      </c>
      <c r="BG461" s="151">
        <f>IF(N461="zákl. přenesená",J461,0)</f>
        <v>0</v>
      </c>
      <c r="BH461" s="151">
        <f>IF(N461="sníž. přenesená",J461,0)</f>
        <v>0</v>
      </c>
      <c r="BI461" s="151">
        <f>IF(N461="nulová",J461,0)</f>
        <v>0</v>
      </c>
      <c r="BJ461" s="16" t="s">
        <v>85</v>
      </c>
      <c r="BK461" s="151">
        <f>ROUND(I461*H461,2)</f>
        <v>0</v>
      </c>
      <c r="BL461" s="16" t="s">
        <v>248</v>
      </c>
      <c r="BM461" s="16" t="s">
        <v>674</v>
      </c>
    </row>
    <row r="462" spans="2:65" s="1" customFormat="1" ht="16.5" customHeight="1">
      <c r="B462" s="139"/>
      <c r="C462" s="176" t="s">
        <v>675</v>
      </c>
      <c r="D462" s="176" t="s">
        <v>263</v>
      </c>
      <c r="E462" s="177" t="s">
        <v>676</v>
      </c>
      <c r="F462" s="178" t="s">
        <v>677</v>
      </c>
      <c r="G462" s="179" t="s">
        <v>258</v>
      </c>
      <c r="H462" s="180">
        <v>111.54</v>
      </c>
      <c r="I462" s="181"/>
      <c r="J462" s="182">
        <f>ROUND(I462*H462,2)</f>
        <v>0</v>
      </c>
      <c r="K462" s="178" t="s">
        <v>1</v>
      </c>
      <c r="L462" s="183"/>
      <c r="M462" s="184" t="s">
        <v>1</v>
      </c>
      <c r="N462" s="185" t="s">
        <v>48</v>
      </c>
      <c r="O462" s="49"/>
      <c r="P462" s="149">
        <f>O462*H462</f>
        <v>0</v>
      </c>
      <c r="Q462" s="149">
        <v>8.9999999999999993E-3</v>
      </c>
      <c r="R462" s="149">
        <f>Q462*H462</f>
        <v>1.00386</v>
      </c>
      <c r="S462" s="149">
        <v>0</v>
      </c>
      <c r="T462" s="150">
        <f>S462*H462</f>
        <v>0</v>
      </c>
      <c r="AR462" s="16" t="s">
        <v>352</v>
      </c>
      <c r="AT462" s="16" t="s">
        <v>263</v>
      </c>
      <c r="AU462" s="16" t="s">
        <v>87</v>
      </c>
      <c r="AY462" s="16" t="s">
        <v>165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6" t="s">
        <v>85</v>
      </c>
      <c r="BK462" s="151">
        <f>ROUND(I462*H462,2)</f>
        <v>0</v>
      </c>
      <c r="BL462" s="16" t="s">
        <v>248</v>
      </c>
      <c r="BM462" s="16" t="s">
        <v>678</v>
      </c>
    </row>
    <row r="463" spans="2:65" s="12" customFormat="1" ht="11.25">
      <c r="B463" s="160"/>
      <c r="D463" s="153" t="s">
        <v>174</v>
      </c>
      <c r="F463" s="162" t="s">
        <v>670</v>
      </c>
      <c r="H463" s="163">
        <v>111.54</v>
      </c>
      <c r="I463" s="164"/>
      <c r="L463" s="160"/>
      <c r="M463" s="165"/>
      <c r="N463" s="166"/>
      <c r="O463" s="166"/>
      <c r="P463" s="166"/>
      <c r="Q463" s="166"/>
      <c r="R463" s="166"/>
      <c r="S463" s="166"/>
      <c r="T463" s="167"/>
      <c r="AT463" s="161" t="s">
        <v>174</v>
      </c>
      <c r="AU463" s="161" t="s">
        <v>87</v>
      </c>
      <c r="AV463" s="12" t="s">
        <v>87</v>
      </c>
      <c r="AW463" s="12" t="s">
        <v>3</v>
      </c>
      <c r="AX463" s="12" t="s">
        <v>85</v>
      </c>
      <c r="AY463" s="161" t="s">
        <v>165</v>
      </c>
    </row>
    <row r="464" spans="2:65" s="1" customFormat="1" ht="16.5" customHeight="1">
      <c r="B464" s="139"/>
      <c r="C464" s="140" t="s">
        <v>679</v>
      </c>
      <c r="D464" s="140" t="s">
        <v>167</v>
      </c>
      <c r="E464" s="141" t="s">
        <v>680</v>
      </c>
      <c r="F464" s="142" t="s">
        <v>681</v>
      </c>
      <c r="G464" s="143" t="s">
        <v>251</v>
      </c>
      <c r="H464" s="144">
        <v>2.1890000000000001</v>
      </c>
      <c r="I464" s="145"/>
      <c r="J464" s="146">
        <f>ROUND(I464*H464,2)</f>
        <v>0</v>
      </c>
      <c r="K464" s="142" t="s">
        <v>171</v>
      </c>
      <c r="L464" s="30"/>
      <c r="M464" s="147" t="s">
        <v>1</v>
      </c>
      <c r="N464" s="148" t="s">
        <v>48</v>
      </c>
      <c r="O464" s="49"/>
      <c r="P464" s="149">
        <f>O464*H464</f>
        <v>0</v>
      </c>
      <c r="Q464" s="149">
        <v>0</v>
      </c>
      <c r="R464" s="149">
        <f>Q464*H464</f>
        <v>0</v>
      </c>
      <c r="S464" s="149">
        <v>0</v>
      </c>
      <c r="T464" s="150">
        <f>S464*H464</f>
        <v>0</v>
      </c>
      <c r="AR464" s="16" t="s">
        <v>248</v>
      </c>
      <c r="AT464" s="16" t="s">
        <v>167</v>
      </c>
      <c r="AU464" s="16" t="s">
        <v>87</v>
      </c>
      <c r="AY464" s="16" t="s">
        <v>165</v>
      </c>
      <c r="BE464" s="151">
        <f>IF(N464="základní",J464,0)</f>
        <v>0</v>
      </c>
      <c r="BF464" s="151">
        <f>IF(N464="snížená",J464,0)</f>
        <v>0</v>
      </c>
      <c r="BG464" s="151">
        <f>IF(N464="zákl. přenesená",J464,0)</f>
        <v>0</v>
      </c>
      <c r="BH464" s="151">
        <f>IF(N464="sníž. přenesená",J464,0)</f>
        <v>0</v>
      </c>
      <c r="BI464" s="151">
        <f>IF(N464="nulová",J464,0)</f>
        <v>0</v>
      </c>
      <c r="BJ464" s="16" t="s">
        <v>85</v>
      </c>
      <c r="BK464" s="151">
        <f>ROUND(I464*H464,2)</f>
        <v>0</v>
      </c>
      <c r="BL464" s="16" t="s">
        <v>248</v>
      </c>
      <c r="BM464" s="16" t="s">
        <v>682</v>
      </c>
    </row>
    <row r="465" spans="2:65" s="10" customFormat="1" ht="22.9" customHeight="1">
      <c r="B465" s="126"/>
      <c r="D465" s="127" t="s">
        <v>76</v>
      </c>
      <c r="E465" s="137" t="s">
        <v>683</v>
      </c>
      <c r="F465" s="137" t="s">
        <v>684</v>
      </c>
      <c r="I465" s="129"/>
      <c r="J465" s="138">
        <f>BK465</f>
        <v>0</v>
      </c>
      <c r="L465" s="126"/>
      <c r="M465" s="131"/>
      <c r="N465" s="132"/>
      <c r="O465" s="132"/>
      <c r="P465" s="133">
        <f>SUM(P466:P525)</f>
        <v>0</v>
      </c>
      <c r="Q465" s="132"/>
      <c r="R465" s="133">
        <f>SUM(R466:R525)</f>
        <v>7.0129365999999997</v>
      </c>
      <c r="S465" s="132"/>
      <c r="T465" s="134">
        <f>SUM(T466:T525)</f>
        <v>0</v>
      </c>
      <c r="AR465" s="127" t="s">
        <v>87</v>
      </c>
      <c r="AT465" s="135" t="s">
        <v>76</v>
      </c>
      <c r="AU465" s="135" t="s">
        <v>85</v>
      </c>
      <c r="AY465" s="127" t="s">
        <v>165</v>
      </c>
      <c r="BK465" s="136">
        <f>SUM(BK466:BK525)</f>
        <v>0</v>
      </c>
    </row>
    <row r="466" spans="2:65" s="1" customFormat="1" ht="16.5" customHeight="1">
      <c r="B466" s="139"/>
      <c r="C466" s="140" t="s">
        <v>685</v>
      </c>
      <c r="D466" s="140" t="s">
        <v>167</v>
      </c>
      <c r="E466" s="141" t="s">
        <v>686</v>
      </c>
      <c r="F466" s="142" t="s">
        <v>687</v>
      </c>
      <c r="G466" s="143" t="s">
        <v>370</v>
      </c>
      <c r="H466" s="144">
        <v>416.1</v>
      </c>
      <c r="I466" s="145"/>
      <c r="J466" s="146">
        <f>ROUND(I466*H466,2)</f>
        <v>0</v>
      </c>
      <c r="K466" s="142" t="s">
        <v>171</v>
      </c>
      <c r="L466" s="30"/>
      <c r="M466" s="147" t="s">
        <v>1</v>
      </c>
      <c r="N466" s="148" t="s">
        <v>48</v>
      </c>
      <c r="O466" s="49"/>
      <c r="P466" s="149">
        <f>O466*H466</f>
        <v>0</v>
      </c>
      <c r="Q466" s="149">
        <v>0</v>
      </c>
      <c r="R466" s="149">
        <f>Q466*H466</f>
        <v>0</v>
      </c>
      <c r="S466" s="149">
        <v>0</v>
      </c>
      <c r="T466" s="150">
        <f>S466*H466</f>
        <v>0</v>
      </c>
      <c r="AR466" s="16" t="s">
        <v>248</v>
      </c>
      <c r="AT466" s="16" t="s">
        <v>167</v>
      </c>
      <c r="AU466" s="16" t="s">
        <v>87</v>
      </c>
      <c r="AY466" s="16" t="s">
        <v>165</v>
      </c>
      <c r="BE466" s="151">
        <f>IF(N466="základní",J466,0)</f>
        <v>0</v>
      </c>
      <c r="BF466" s="151">
        <f>IF(N466="snížená",J466,0)</f>
        <v>0</v>
      </c>
      <c r="BG466" s="151">
        <f>IF(N466="zákl. přenesená",J466,0)</f>
        <v>0</v>
      </c>
      <c r="BH466" s="151">
        <f>IF(N466="sníž. přenesená",J466,0)</f>
        <v>0</v>
      </c>
      <c r="BI466" s="151">
        <f>IF(N466="nulová",J466,0)</f>
        <v>0</v>
      </c>
      <c r="BJ466" s="16" t="s">
        <v>85</v>
      </c>
      <c r="BK466" s="151">
        <f>ROUND(I466*H466,2)</f>
        <v>0</v>
      </c>
      <c r="BL466" s="16" t="s">
        <v>248</v>
      </c>
      <c r="BM466" s="16" t="s">
        <v>688</v>
      </c>
    </row>
    <row r="467" spans="2:65" s="11" customFormat="1" ht="11.25">
      <c r="B467" s="152"/>
      <c r="D467" s="153" t="s">
        <v>174</v>
      </c>
      <c r="E467" s="154" t="s">
        <v>1</v>
      </c>
      <c r="F467" s="155" t="s">
        <v>689</v>
      </c>
      <c r="H467" s="154" t="s">
        <v>1</v>
      </c>
      <c r="I467" s="156"/>
      <c r="L467" s="152"/>
      <c r="M467" s="157"/>
      <c r="N467" s="158"/>
      <c r="O467" s="158"/>
      <c r="P467" s="158"/>
      <c r="Q467" s="158"/>
      <c r="R467" s="158"/>
      <c r="S467" s="158"/>
      <c r="T467" s="159"/>
      <c r="AT467" s="154" t="s">
        <v>174</v>
      </c>
      <c r="AU467" s="154" t="s">
        <v>87</v>
      </c>
      <c r="AV467" s="11" t="s">
        <v>85</v>
      </c>
      <c r="AW467" s="11" t="s">
        <v>36</v>
      </c>
      <c r="AX467" s="11" t="s">
        <v>77</v>
      </c>
      <c r="AY467" s="154" t="s">
        <v>165</v>
      </c>
    </row>
    <row r="468" spans="2:65" s="11" customFormat="1" ht="11.25">
      <c r="B468" s="152"/>
      <c r="D468" s="153" t="s">
        <v>174</v>
      </c>
      <c r="E468" s="154" t="s">
        <v>1</v>
      </c>
      <c r="F468" s="155" t="s">
        <v>690</v>
      </c>
      <c r="H468" s="154" t="s">
        <v>1</v>
      </c>
      <c r="I468" s="156"/>
      <c r="L468" s="152"/>
      <c r="M468" s="157"/>
      <c r="N468" s="158"/>
      <c r="O468" s="158"/>
      <c r="P468" s="158"/>
      <c r="Q468" s="158"/>
      <c r="R468" s="158"/>
      <c r="S468" s="158"/>
      <c r="T468" s="159"/>
      <c r="AT468" s="154" t="s">
        <v>174</v>
      </c>
      <c r="AU468" s="154" t="s">
        <v>87</v>
      </c>
      <c r="AV468" s="11" t="s">
        <v>85</v>
      </c>
      <c r="AW468" s="11" t="s">
        <v>36</v>
      </c>
      <c r="AX468" s="11" t="s">
        <v>77</v>
      </c>
      <c r="AY468" s="154" t="s">
        <v>165</v>
      </c>
    </row>
    <row r="469" spans="2:65" s="12" customFormat="1" ht="11.25">
      <c r="B469" s="160"/>
      <c r="D469" s="153" t="s">
        <v>174</v>
      </c>
      <c r="E469" s="161" t="s">
        <v>1</v>
      </c>
      <c r="F469" s="162" t="s">
        <v>691</v>
      </c>
      <c r="H469" s="163">
        <v>139.5</v>
      </c>
      <c r="I469" s="164"/>
      <c r="L469" s="160"/>
      <c r="M469" s="165"/>
      <c r="N469" s="166"/>
      <c r="O469" s="166"/>
      <c r="P469" s="166"/>
      <c r="Q469" s="166"/>
      <c r="R469" s="166"/>
      <c r="S469" s="166"/>
      <c r="T469" s="167"/>
      <c r="AT469" s="161" t="s">
        <v>174</v>
      </c>
      <c r="AU469" s="161" t="s">
        <v>87</v>
      </c>
      <c r="AV469" s="12" t="s">
        <v>87</v>
      </c>
      <c r="AW469" s="12" t="s">
        <v>36</v>
      </c>
      <c r="AX469" s="12" t="s">
        <v>77</v>
      </c>
      <c r="AY469" s="161" t="s">
        <v>165</v>
      </c>
    </row>
    <row r="470" spans="2:65" s="12" customFormat="1" ht="11.25">
      <c r="B470" s="160"/>
      <c r="D470" s="153" t="s">
        <v>174</v>
      </c>
      <c r="E470" s="161" t="s">
        <v>1</v>
      </c>
      <c r="F470" s="162" t="s">
        <v>692</v>
      </c>
      <c r="H470" s="163">
        <v>83.7</v>
      </c>
      <c r="I470" s="164"/>
      <c r="L470" s="160"/>
      <c r="M470" s="165"/>
      <c r="N470" s="166"/>
      <c r="O470" s="166"/>
      <c r="P470" s="166"/>
      <c r="Q470" s="166"/>
      <c r="R470" s="166"/>
      <c r="S470" s="166"/>
      <c r="T470" s="167"/>
      <c r="AT470" s="161" t="s">
        <v>174</v>
      </c>
      <c r="AU470" s="161" t="s">
        <v>87</v>
      </c>
      <c r="AV470" s="12" t="s">
        <v>87</v>
      </c>
      <c r="AW470" s="12" t="s">
        <v>36</v>
      </c>
      <c r="AX470" s="12" t="s">
        <v>77</v>
      </c>
      <c r="AY470" s="161" t="s">
        <v>165</v>
      </c>
    </row>
    <row r="471" spans="2:65" s="11" customFormat="1" ht="11.25">
      <c r="B471" s="152"/>
      <c r="D471" s="153" t="s">
        <v>174</v>
      </c>
      <c r="E471" s="154" t="s">
        <v>1</v>
      </c>
      <c r="F471" s="155" t="s">
        <v>693</v>
      </c>
      <c r="H471" s="154" t="s">
        <v>1</v>
      </c>
      <c r="I471" s="156"/>
      <c r="L471" s="152"/>
      <c r="M471" s="157"/>
      <c r="N471" s="158"/>
      <c r="O471" s="158"/>
      <c r="P471" s="158"/>
      <c r="Q471" s="158"/>
      <c r="R471" s="158"/>
      <c r="S471" s="158"/>
      <c r="T471" s="159"/>
      <c r="AT471" s="154" t="s">
        <v>174</v>
      </c>
      <c r="AU471" s="154" t="s">
        <v>87</v>
      </c>
      <c r="AV471" s="11" t="s">
        <v>85</v>
      </c>
      <c r="AW471" s="11" t="s">
        <v>36</v>
      </c>
      <c r="AX471" s="11" t="s">
        <v>77</v>
      </c>
      <c r="AY471" s="154" t="s">
        <v>165</v>
      </c>
    </row>
    <row r="472" spans="2:65" s="12" customFormat="1" ht="11.25">
      <c r="B472" s="160"/>
      <c r="D472" s="153" t="s">
        <v>174</v>
      </c>
      <c r="E472" s="161" t="s">
        <v>1</v>
      </c>
      <c r="F472" s="162" t="s">
        <v>694</v>
      </c>
      <c r="H472" s="163">
        <v>23.1</v>
      </c>
      <c r="I472" s="164"/>
      <c r="L472" s="160"/>
      <c r="M472" s="165"/>
      <c r="N472" s="166"/>
      <c r="O472" s="166"/>
      <c r="P472" s="166"/>
      <c r="Q472" s="166"/>
      <c r="R472" s="166"/>
      <c r="S472" s="166"/>
      <c r="T472" s="167"/>
      <c r="AT472" s="161" t="s">
        <v>174</v>
      </c>
      <c r="AU472" s="161" t="s">
        <v>87</v>
      </c>
      <c r="AV472" s="12" t="s">
        <v>87</v>
      </c>
      <c r="AW472" s="12" t="s">
        <v>36</v>
      </c>
      <c r="AX472" s="12" t="s">
        <v>77</v>
      </c>
      <c r="AY472" s="161" t="s">
        <v>165</v>
      </c>
    </row>
    <row r="473" spans="2:65" s="12" customFormat="1" ht="11.25">
      <c r="B473" s="160"/>
      <c r="D473" s="153" t="s">
        <v>174</v>
      </c>
      <c r="E473" s="161" t="s">
        <v>1</v>
      </c>
      <c r="F473" s="162" t="s">
        <v>695</v>
      </c>
      <c r="H473" s="163">
        <v>64.099999999999994</v>
      </c>
      <c r="I473" s="164"/>
      <c r="L473" s="160"/>
      <c r="M473" s="165"/>
      <c r="N473" s="166"/>
      <c r="O473" s="166"/>
      <c r="P473" s="166"/>
      <c r="Q473" s="166"/>
      <c r="R473" s="166"/>
      <c r="S473" s="166"/>
      <c r="T473" s="167"/>
      <c r="AT473" s="161" t="s">
        <v>174</v>
      </c>
      <c r="AU473" s="161" t="s">
        <v>87</v>
      </c>
      <c r="AV473" s="12" t="s">
        <v>87</v>
      </c>
      <c r="AW473" s="12" t="s">
        <v>36</v>
      </c>
      <c r="AX473" s="12" t="s">
        <v>77</v>
      </c>
      <c r="AY473" s="161" t="s">
        <v>165</v>
      </c>
    </row>
    <row r="474" spans="2:65" s="11" customFormat="1" ht="11.25">
      <c r="B474" s="152"/>
      <c r="D474" s="153" t="s">
        <v>174</v>
      </c>
      <c r="E474" s="154" t="s">
        <v>1</v>
      </c>
      <c r="F474" s="155" t="s">
        <v>696</v>
      </c>
      <c r="H474" s="154" t="s">
        <v>1</v>
      </c>
      <c r="I474" s="156"/>
      <c r="L474" s="152"/>
      <c r="M474" s="157"/>
      <c r="N474" s="158"/>
      <c r="O474" s="158"/>
      <c r="P474" s="158"/>
      <c r="Q474" s="158"/>
      <c r="R474" s="158"/>
      <c r="S474" s="158"/>
      <c r="T474" s="159"/>
      <c r="AT474" s="154" t="s">
        <v>174</v>
      </c>
      <c r="AU474" s="154" t="s">
        <v>87</v>
      </c>
      <c r="AV474" s="11" t="s">
        <v>85</v>
      </c>
      <c r="AW474" s="11" t="s">
        <v>36</v>
      </c>
      <c r="AX474" s="11" t="s">
        <v>77</v>
      </c>
      <c r="AY474" s="154" t="s">
        <v>165</v>
      </c>
    </row>
    <row r="475" spans="2:65" s="12" customFormat="1" ht="11.25">
      <c r="B475" s="160"/>
      <c r="D475" s="153" t="s">
        <v>174</v>
      </c>
      <c r="E475" s="161" t="s">
        <v>1</v>
      </c>
      <c r="F475" s="162" t="s">
        <v>697</v>
      </c>
      <c r="H475" s="163">
        <v>21.3</v>
      </c>
      <c r="I475" s="164"/>
      <c r="L475" s="160"/>
      <c r="M475" s="165"/>
      <c r="N475" s="166"/>
      <c r="O475" s="166"/>
      <c r="P475" s="166"/>
      <c r="Q475" s="166"/>
      <c r="R475" s="166"/>
      <c r="S475" s="166"/>
      <c r="T475" s="167"/>
      <c r="AT475" s="161" t="s">
        <v>174</v>
      </c>
      <c r="AU475" s="161" t="s">
        <v>87</v>
      </c>
      <c r="AV475" s="12" t="s">
        <v>87</v>
      </c>
      <c r="AW475" s="12" t="s">
        <v>36</v>
      </c>
      <c r="AX475" s="12" t="s">
        <v>77</v>
      </c>
      <c r="AY475" s="161" t="s">
        <v>165</v>
      </c>
    </row>
    <row r="476" spans="2:65" s="11" customFormat="1" ht="11.25">
      <c r="B476" s="152"/>
      <c r="D476" s="153" t="s">
        <v>174</v>
      </c>
      <c r="E476" s="154" t="s">
        <v>1</v>
      </c>
      <c r="F476" s="155" t="s">
        <v>698</v>
      </c>
      <c r="H476" s="154" t="s">
        <v>1</v>
      </c>
      <c r="I476" s="156"/>
      <c r="L476" s="152"/>
      <c r="M476" s="157"/>
      <c r="N476" s="158"/>
      <c r="O476" s="158"/>
      <c r="P476" s="158"/>
      <c r="Q476" s="158"/>
      <c r="R476" s="158"/>
      <c r="S476" s="158"/>
      <c r="T476" s="159"/>
      <c r="AT476" s="154" t="s">
        <v>174</v>
      </c>
      <c r="AU476" s="154" t="s">
        <v>87</v>
      </c>
      <c r="AV476" s="11" t="s">
        <v>85</v>
      </c>
      <c r="AW476" s="11" t="s">
        <v>36</v>
      </c>
      <c r="AX476" s="11" t="s">
        <v>77</v>
      </c>
      <c r="AY476" s="154" t="s">
        <v>165</v>
      </c>
    </row>
    <row r="477" spans="2:65" s="12" customFormat="1" ht="11.25">
      <c r="B477" s="160"/>
      <c r="D477" s="153" t="s">
        <v>174</v>
      </c>
      <c r="E477" s="161" t="s">
        <v>1</v>
      </c>
      <c r="F477" s="162" t="s">
        <v>699</v>
      </c>
      <c r="H477" s="163">
        <v>28</v>
      </c>
      <c r="I477" s="164"/>
      <c r="L477" s="160"/>
      <c r="M477" s="165"/>
      <c r="N477" s="166"/>
      <c r="O477" s="166"/>
      <c r="P477" s="166"/>
      <c r="Q477" s="166"/>
      <c r="R477" s="166"/>
      <c r="S477" s="166"/>
      <c r="T477" s="167"/>
      <c r="AT477" s="161" t="s">
        <v>174</v>
      </c>
      <c r="AU477" s="161" t="s">
        <v>87</v>
      </c>
      <c r="AV477" s="12" t="s">
        <v>87</v>
      </c>
      <c r="AW477" s="12" t="s">
        <v>36</v>
      </c>
      <c r="AX477" s="12" t="s">
        <v>77</v>
      </c>
      <c r="AY477" s="161" t="s">
        <v>165</v>
      </c>
    </row>
    <row r="478" spans="2:65" s="11" customFormat="1" ht="11.25">
      <c r="B478" s="152"/>
      <c r="D478" s="153" t="s">
        <v>174</v>
      </c>
      <c r="E478" s="154" t="s">
        <v>1</v>
      </c>
      <c r="F478" s="155" t="s">
        <v>700</v>
      </c>
      <c r="H478" s="154" t="s">
        <v>1</v>
      </c>
      <c r="I478" s="156"/>
      <c r="L478" s="152"/>
      <c r="M478" s="157"/>
      <c r="N478" s="158"/>
      <c r="O478" s="158"/>
      <c r="P478" s="158"/>
      <c r="Q478" s="158"/>
      <c r="R478" s="158"/>
      <c r="S478" s="158"/>
      <c r="T478" s="159"/>
      <c r="AT478" s="154" t="s">
        <v>174</v>
      </c>
      <c r="AU478" s="154" t="s">
        <v>87</v>
      </c>
      <c r="AV478" s="11" t="s">
        <v>85</v>
      </c>
      <c r="AW478" s="11" t="s">
        <v>36</v>
      </c>
      <c r="AX478" s="11" t="s">
        <v>77</v>
      </c>
      <c r="AY478" s="154" t="s">
        <v>165</v>
      </c>
    </row>
    <row r="479" spans="2:65" s="12" customFormat="1" ht="11.25">
      <c r="B479" s="160"/>
      <c r="D479" s="153" t="s">
        <v>174</v>
      </c>
      <c r="E479" s="161" t="s">
        <v>1</v>
      </c>
      <c r="F479" s="162" t="s">
        <v>701</v>
      </c>
      <c r="H479" s="163">
        <v>56.4</v>
      </c>
      <c r="I479" s="164"/>
      <c r="L479" s="160"/>
      <c r="M479" s="165"/>
      <c r="N479" s="166"/>
      <c r="O479" s="166"/>
      <c r="P479" s="166"/>
      <c r="Q479" s="166"/>
      <c r="R479" s="166"/>
      <c r="S479" s="166"/>
      <c r="T479" s="167"/>
      <c r="AT479" s="161" t="s">
        <v>174</v>
      </c>
      <c r="AU479" s="161" t="s">
        <v>87</v>
      </c>
      <c r="AV479" s="12" t="s">
        <v>87</v>
      </c>
      <c r="AW479" s="12" t="s">
        <v>36</v>
      </c>
      <c r="AX479" s="12" t="s">
        <v>77</v>
      </c>
      <c r="AY479" s="161" t="s">
        <v>165</v>
      </c>
    </row>
    <row r="480" spans="2:65" s="13" customFormat="1" ht="11.25">
      <c r="B480" s="168"/>
      <c r="D480" s="153" t="s">
        <v>174</v>
      </c>
      <c r="E480" s="169" t="s">
        <v>1</v>
      </c>
      <c r="F480" s="170" t="s">
        <v>177</v>
      </c>
      <c r="H480" s="171">
        <v>416.1</v>
      </c>
      <c r="I480" s="172"/>
      <c r="L480" s="168"/>
      <c r="M480" s="173"/>
      <c r="N480" s="174"/>
      <c r="O480" s="174"/>
      <c r="P480" s="174"/>
      <c r="Q480" s="174"/>
      <c r="R480" s="174"/>
      <c r="S480" s="174"/>
      <c r="T480" s="175"/>
      <c r="AT480" s="169" t="s">
        <v>174</v>
      </c>
      <c r="AU480" s="169" t="s">
        <v>87</v>
      </c>
      <c r="AV480" s="13" t="s">
        <v>172</v>
      </c>
      <c r="AW480" s="13" t="s">
        <v>36</v>
      </c>
      <c r="AX480" s="13" t="s">
        <v>85</v>
      </c>
      <c r="AY480" s="169" t="s">
        <v>165</v>
      </c>
    </row>
    <row r="481" spans="2:65" s="1" customFormat="1" ht="16.5" customHeight="1">
      <c r="B481" s="139"/>
      <c r="C481" s="176" t="s">
        <v>702</v>
      </c>
      <c r="D481" s="176" t="s">
        <v>263</v>
      </c>
      <c r="E481" s="177" t="s">
        <v>703</v>
      </c>
      <c r="F481" s="178" t="s">
        <v>704</v>
      </c>
      <c r="G481" s="179" t="s">
        <v>170</v>
      </c>
      <c r="H481" s="180">
        <v>7.0430000000000001</v>
      </c>
      <c r="I481" s="181"/>
      <c r="J481" s="182">
        <f>ROUND(I481*H481,2)</f>
        <v>0</v>
      </c>
      <c r="K481" s="178" t="s">
        <v>266</v>
      </c>
      <c r="L481" s="183"/>
      <c r="M481" s="184" t="s">
        <v>1</v>
      </c>
      <c r="N481" s="185" t="s">
        <v>48</v>
      </c>
      <c r="O481" s="49"/>
      <c r="P481" s="149">
        <f>O481*H481</f>
        <v>0</v>
      </c>
      <c r="Q481" s="149">
        <v>0.55000000000000004</v>
      </c>
      <c r="R481" s="149">
        <f>Q481*H481</f>
        <v>3.8736500000000005</v>
      </c>
      <c r="S481" s="149">
        <v>0</v>
      </c>
      <c r="T481" s="150">
        <f>S481*H481</f>
        <v>0</v>
      </c>
      <c r="AR481" s="16" t="s">
        <v>352</v>
      </c>
      <c r="AT481" s="16" t="s">
        <v>263</v>
      </c>
      <c r="AU481" s="16" t="s">
        <v>87</v>
      </c>
      <c r="AY481" s="16" t="s">
        <v>165</v>
      </c>
      <c r="BE481" s="151">
        <f>IF(N481="základní",J481,0)</f>
        <v>0</v>
      </c>
      <c r="BF481" s="151">
        <f>IF(N481="snížená",J481,0)</f>
        <v>0</v>
      </c>
      <c r="BG481" s="151">
        <f>IF(N481="zákl. přenesená",J481,0)</f>
        <v>0</v>
      </c>
      <c r="BH481" s="151">
        <f>IF(N481="sníž. přenesená",J481,0)</f>
        <v>0</v>
      </c>
      <c r="BI481" s="151">
        <f>IF(N481="nulová",J481,0)</f>
        <v>0</v>
      </c>
      <c r="BJ481" s="16" t="s">
        <v>85</v>
      </c>
      <c r="BK481" s="151">
        <f>ROUND(I481*H481,2)</f>
        <v>0</v>
      </c>
      <c r="BL481" s="16" t="s">
        <v>248</v>
      </c>
      <c r="BM481" s="16" t="s">
        <v>705</v>
      </c>
    </row>
    <row r="482" spans="2:65" s="11" customFormat="1" ht="11.25">
      <c r="B482" s="152"/>
      <c r="D482" s="153" t="s">
        <v>174</v>
      </c>
      <c r="E482" s="154" t="s">
        <v>1</v>
      </c>
      <c r="F482" s="155" t="s">
        <v>706</v>
      </c>
      <c r="H482" s="154" t="s">
        <v>1</v>
      </c>
      <c r="I482" s="156"/>
      <c r="L482" s="152"/>
      <c r="M482" s="157"/>
      <c r="N482" s="158"/>
      <c r="O482" s="158"/>
      <c r="P482" s="158"/>
      <c r="Q482" s="158"/>
      <c r="R482" s="158"/>
      <c r="S482" s="158"/>
      <c r="T482" s="159"/>
      <c r="AT482" s="154" t="s">
        <v>174</v>
      </c>
      <c r="AU482" s="154" t="s">
        <v>87</v>
      </c>
      <c r="AV482" s="11" t="s">
        <v>85</v>
      </c>
      <c r="AW482" s="11" t="s">
        <v>36</v>
      </c>
      <c r="AX482" s="11" t="s">
        <v>77</v>
      </c>
      <c r="AY482" s="154" t="s">
        <v>165</v>
      </c>
    </row>
    <row r="483" spans="2:65" s="11" customFormat="1" ht="11.25">
      <c r="B483" s="152"/>
      <c r="D483" s="153" t="s">
        <v>174</v>
      </c>
      <c r="E483" s="154" t="s">
        <v>1</v>
      </c>
      <c r="F483" s="155" t="s">
        <v>690</v>
      </c>
      <c r="H483" s="154" t="s">
        <v>1</v>
      </c>
      <c r="I483" s="156"/>
      <c r="L483" s="152"/>
      <c r="M483" s="157"/>
      <c r="N483" s="158"/>
      <c r="O483" s="158"/>
      <c r="P483" s="158"/>
      <c r="Q483" s="158"/>
      <c r="R483" s="158"/>
      <c r="S483" s="158"/>
      <c r="T483" s="159"/>
      <c r="AT483" s="154" t="s">
        <v>174</v>
      </c>
      <c r="AU483" s="154" t="s">
        <v>87</v>
      </c>
      <c r="AV483" s="11" t="s">
        <v>85</v>
      </c>
      <c r="AW483" s="11" t="s">
        <v>36</v>
      </c>
      <c r="AX483" s="11" t="s">
        <v>77</v>
      </c>
      <c r="AY483" s="154" t="s">
        <v>165</v>
      </c>
    </row>
    <row r="484" spans="2:65" s="12" customFormat="1" ht="11.25">
      <c r="B484" s="160"/>
      <c r="D484" s="153" t="s">
        <v>174</v>
      </c>
      <c r="E484" s="161" t="s">
        <v>1</v>
      </c>
      <c r="F484" s="162" t="s">
        <v>707</v>
      </c>
      <c r="H484" s="163">
        <v>2.5110000000000001</v>
      </c>
      <c r="I484" s="164"/>
      <c r="L484" s="160"/>
      <c r="M484" s="165"/>
      <c r="N484" s="166"/>
      <c r="O484" s="166"/>
      <c r="P484" s="166"/>
      <c r="Q484" s="166"/>
      <c r="R484" s="166"/>
      <c r="S484" s="166"/>
      <c r="T484" s="167"/>
      <c r="AT484" s="161" t="s">
        <v>174</v>
      </c>
      <c r="AU484" s="161" t="s">
        <v>87</v>
      </c>
      <c r="AV484" s="12" t="s">
        <v>87</v>
      </c>
      <c r="AW484" s="12" t="s">
        <v>36</v>
      </c>
      <c r="AX484" s="12" t="s">
        <v>77</v>
      </c>
      <c r="AY484" s="161" t="s">
        <v>165</v>
      </c>
    </row>
    <row r="485" spans="2:65" s="12" customFormat="1" ht="11.25">
      <c r="B485" s="160"/>
      <c r="D485" s="153" t="s">
        <v>174</v>
      </c>
      <c r="E485" s="161" t="s">
        <v>1</v>
      </c>
      <c r="F485" s="162" t="s">
        <v>708</v>
      </c>
      <c r="H485" s="163">
        <v>1.2050000000000001</v>
      </c>
      <c r="I485" s="164"/>
      <c r="L485" s="160"/>
      <c r="M485" s="165"/>
      <c r="N485" s="166"/>
      <c r="O485" s="166"/>
      <c r="P485" s="166"/>
      <c r="Q485" s="166"/>
      <c r="R485" s="166"/>
      <c r="S485" s="166"/>
      <c r="T485" s="167"/>
      <c r="AT485" s="161" t="s">
        <v>174</v>
      </c>
      <c r="AU485" s="161" t="s">
        <v>87</v>
      </c>
      <c r="AV485" s="12" t="s">
        <v>87</v>
      </c>
      <c r="AW485" s="12" t="s">
        <v>36</v>
      </c>
      <c r="AX485" s="12" t="s">
        <v>77</v>
      </c>
      <c r="AY485" s="161" t="s">
        <v>165</v>
      </c>
    </row>
    <row r="486" spans="2:65" s="11" customFormat="1" ht="11.25">
      <c r="B486" s="152"/>
      <c r="D486" s="153" t="s">
        <v>174</v>
      </c>
      <c r="E486" s="154" t="s">
        <v>1</v>
      </c>
      <c r="F486" s="155" t="s">
        <v>693</v>
      </c>
      <c r="H486" s="154" t="s">
        <v>1</v>
      </c>
      <c r="I486" s="156"/>
      <c r="L486" s="152"/>
      <c r="M486" s="157"/>
      <c r="N486" s="158"/>
      <c r="O486" s="158"/>
      <c r="P486" s="158"/>
      <c r="Q486" s="158"/>
      <c r="R486" s="158"/>
      <c r="S486" s="158"/>
      <c r="T486" s="159"/>
      <c r="AT486" s="154" t="s">
        <v>174</v>
      </c>
      <c r="AU486" s="154" t="s">
        <v>87</v>
      </c>
      <c r="AV486" s="11" t="s">
        <v>85</v>
      </c>
      <c r="AW486" s="11" t="s">
        <v>36</v>
      </c>
      <c r="AX486" s="11" t="s">
        <v>77</v>
      </c>
      <c r="AY486" s="154" t="s">
        <v>165</v>
      </c>
    </row>
    <row r="487" spans="2:65" s="12" customFormat="1" ht="11.25">
      <c r="B487" s="160"/>
      <c r="D487" s="153" t="s">
        <v>174</v>
      </c>
      <c r="E487" s="161" t="s">
        <v>1</v>
      </c>
      <c r="F487" s="162" t="s">
        <v>709</v>
      </c>
      <c r="H487" s="163">
        <v>0.66500000000000004</v>
      </c>
      <c r="I487" s="164"/>
      <c r="L487" s="160"/>
      <c r="M487" s="165"/>
      <c r="N487" s="166"/>
      <c r="O487" s="166"/>
      <c r="P487" s="166"/>
      <c r="Q487" s="166"/>
      <c r="R487" s="166"/>
      <c r="S487" s="166"/>
      <c r="T487" s="167"/>
      <c r="AT487" s="161" t="s">
        <v>174</v>
      </c>
      <c r="AU487" s="161" t="s">
        <v>87</v>
      </c>
      <c r="AV487" s="12" t="s">
        <v>87</v>
      </c>
      <c r="AW487" s="12" t="s">
        <v>36</v>
      </c>
      <c r="AX487" s="12" t="s">
        <v>77</v>
      </c>
      <c r="AY487" s="161" t="s">
        <v>165</v>
      </c>
    </row>
    <row r="488" spans="2:65" s="12" customFormat="1" ht="11.25">
      <c r="B488" s="160"/>
      <c r="D488" s="153" t="s">
        <v>174</v>
      </c>
      <c r="E488" s="161" t="s">
        <v>1</v>
      </c>
      <c r="F488" s="162" t="s">
        <v>710</v>
      </c>
      <c r="H488" s="163">
        <v>0.60599999999999998</v>
      </c>
      <c r="I488" s="164"/>
      <c r="L488" s="160"/>
      <c r="M488" s="165"/>
      <c r="N488" s="166"/>
      <c r="O488" s="166"/>
      <c r="P488" s="166"/>
      <c r="Q488" s="166"/>
      <c r="R488" s="166"/>
      <c r="S488" s="166"/>
      <c r="T488" s="167"/>
      <c r="AT488" s="161" t="s">
        <v>174</v>
      </c>
      <c r="AU488" s="161" t="s">
        <v>87</v>
      </c>
      <c r="AV488" s="12" t="s">
        <v>87</v>
      </c>
      <c r="AW488" s="12" t="s">
        <v>36</v>
      </c>
      <c r="AX488" s="12" t="s">
        <v>77</v>
      </c>
      <c r="AY488" s="161" t="s">
        <v>165</v>
      </c>
    </row>
    <row r="489" spans="2:65" s="11" customFormat="1" ht="11.25">
      <c r="B489" s="152"/>
      <c r="D489" s="153" t="s">
        <v>174</v>
      </c>
      <c r="E489" s="154" t="s">
        <v>1</v>
      </c>
      <c r="F489" s="155" t="s">
        <v>696</v>
      </c>
      <c r="H489" s="154" t="s">
        <v>1</v>
      </c>
      <c r="I489" s="156"/>
      <c r="L489" s="152"/>
      <c r="M489" s="157"/>
      <c r="N489" s="158"/>
      <c r="O489" s="158"/>
      <c r="P489" s="158"/>
      <c r="Q489" s="158"/>
      <c r="R489" s="158"/>
      <c r="S489" s="158"/>
      <c r="T489" s="159"/>
      <c r="AT489" s="154" t="s">
        <v>174</v>
      </c>
      <c r="AU489" s="154" t="s">
        <v>87</v>
      </c>
      <c r="AV489" s="11" t="s">
        <v>85</v>
      </c>
      <c r="AW489" s="11" t="s">
        <v>36</v>
      </c>
      <c r="AX489" s="11" t="s">
        <v>77</v>
      </c>
      <c r="AY489" s="154" t="s">
        <v>165</v>
      </c>
    </row>
    <row r="490" spans="2:65" s="12" customFormat="1" ht="11.25">
      <c r="B490" s="160"/>
      <c r="D490" s="153" t="s">
        <v>174</v>
      </c>
      <c r="E490" s="161" t="s">
        <v>1</v>
      </c>
      <c r="F490" s="162" t="s">
        <v>711</v>
      </c>
      <c r="H490" s="163">
        <v>0.54500000000000004</v>
      </c>
      <c r="I490" s="164"/>
      <c r="L490" s="160"/>
      <c r="M490" s="165"/>
      <c r="N490" s="166"/>
      <c r="O490" s="166"/>
      <c r="P490" s="166"/>
      <c r="Q490" s="166"/>
      <c r="R490" s="166"/>
      <c r="S490" s="166"/>
      <c r="T490" s="167"/>
      <c r="AT490" s="161" t="s">
        <v>174</v>
      </c>
      <c r="AU490" s="161" t="s">
        <v>87</v>
      </c>
      <c r="AV490" s="12" t="s">
        <v>87</v>
      </c>
      <c r="AW490" s="12" t="s">
        <v>36</v>
      </c>
      <c r="AX490" s="12" t="s">
        <v>77</v>
      </c>
      <c r="AY490" s="161" t="s">
        <v>165</v>
      </c>
    </row>
    <row r="491" spans="2:65" s="11" customFormat="1" ht="11.25">
      <c r="B491" s="152"/>
      <c r="D491" s="153" t="s">
        <v>174</v>
      </c>
      <c r="E491" s="154" t="s">
        <v>1</v>
      </c>
      <c r="F491" s="155" t="s">
        <v>698</v>
      </c>
      <c r="H491" s="154" t="s">
        <v>1</v>
      </c>
      <c r="I491" s="156"/>
      <c r="L491" s="152"/>
      <c r="M491" s="157"/>
      <c r="N491" s="158"/>
      <c r="O491" s="158"/>
      <c r="P491" s="158"/>
      <c r="Q491" s="158"/>
      <c r="R491" s="158"/>
      <c r="S491" s="158"/>
      <c r="T491" s="159"/>
      <c r="AT491" s="154" t="s">
        <v>174</v>
      </c>
      <c r="AU491" s="154" t="s">
        <v>87</v>
      </c>
      <c r="AV491" s="11" t="s">
        <v>85</v>
      </c>
      <c r="AW491" s="11" t="s">
        <v>36</v>
      </c>
      <c r="AX491" s="11" t="s">
        <v>77</v>
      </c>
      <c r="AY491" s="154" t="s">
        <v>165</v>
      </c>
    </row>
    <row r="492" spans="2:65" s="12" customFormat="1" ht="11.25">
      <c r="B492" s="160"/>
      <c r="D492" s="153" t="s">
        <v>174</v>
      </c>
      <c r="E492" s="161" t="s">
        <v>1</v>
      </c>
      <c r="F492" s="162" t="s">
        <v>712</v>
      </c>
      <c r="H492" s="163">
        <v>0.60499999999999998</v>
      </c>
      <c r="I492" s="164"/>
      <c r="L492" s="160"/>
      <c r="M492" s="165"/>
      <c r="N492" s="166"/>
      <c r="O492" s="166"/>
      <c r="P492" s="166"/>
      <c r="Q492" s="166"/>
      <c r="R492" s="166"/>
      <c r="S492" s="166"/>
      <c r="T492" s="167"/>
      <c r="AT492" s="161" t="s">
        <v>174</v>
      </c>
      <c r="AU492" s="161" t="s">
        <v>87</v>
      </c>
      <c r="AV492" s="12" t="s">
        <v>87</v>
      </c>
      <c r="AW492" s="12" t="s">
        <v>36</v>
      </c>
      <c r="AX492" s="12" t="s">
        <v>77</v>
      </c>
      <c r="AY492" s="161" t="s">
        <v>165</v>
      </c>
    </row>
    <row r="493" spans="2:65" s="11" customFormat="1" ht="11.25">
      <c r="B493" s="152"/>
      <c r="D493" s="153" t="s">
        <v>174</v>
      </c>
      <c r="E493" s="154" t="s">
        <v>1</v>
      </c>
      <c r="F493" s="155" t="s">
        <v>700</v>
      </c>
      <c r="H493" s="154" t="s">
        <v>1</v>
      </c>
      <c r="I493" s="156"/>
      <c r="L493" s="152"/>
      <c r="M493" s="157"/>
      <c r="N493" s="158"/>
      <c r="O493" s="158"/>
      <c r="P493" s="158"/>
      <c r="Q493" s="158"/>
      <c r="R493" s="158"/>
      <c r="S493" s="158"/>
      <c r="T493" s="159"/>
      <c r="AT493" s="154" t="s">
        <v>174</v>
      </c>
      <c r="AU493" s="154" t="s">
        <v>87</v>
      </c>
      <c r="AV493" s="11" t="s">
        <v>85</v>
      </c>
      <c r="AW493" s="11" t="s">
        <v>36</v>
      </c>
      <c r="AX493" s="11" t="s">
        <v>77</v>
      </c>
      <c r="AY493" s="154" t="s">
        <v>165</v>
      </c>
    </row>
    <row r="494" spans="2:65" s="12" customFormat="1" ht="11.25">
      <c r="B494" s="160"/>
      <c r="D494" s="153" t="s">
        <v>174</v>
      </c>
      <c r="E494" s="161" t="s">
        <v>1</v>
      </c>
      <c r="F494" s="162" t="s">
        <v>713</v>
      </c>
      <c r="H494" s="163">
        <v>0.26600000000000001</v>
      </c>
      <c r="I494" s="164"/>
      <c r="L494" s="160"/>
      <c r="M494" s="165"/>
      <c r="N494" s="166"/>
      <c r="O494" s="166"/>
      <c r="P494" s="166"/>
      <c r="Q494" s="166"/>
      <c r="R494" s="166"/>
      <c r="S494" s="166"/>
      <c r="T494" s="167"/>
      <c r="AT494" s="161" t="s">
        <v>174</v>
      </c>
      <c r="AU494" s="161" t="s">
        <v>87</v>
      </c>
      <c r="AV494" s="12" t="s">
        <v>87</v>
      </c>
      <c r="AW494" s="12" t="s">
        <v>36</v>
      </c>
      <c r="AX494" s="12" t="s">
        <v>77</v>
      </c>
      <c r="AY494" s="161" t="s">
        <v>165</v>
      </c>
    </row>
    <row r="495" spans="2:65" s="13" customFormat="1" ht="11.25">
      <c r="B495" s="168"/>
      <c r="D495" s="153" t="s">
        <v>174</v>
      </c>
      <c r="E495" s="169" t="s">
        <v>1</v>
      </c>
      <c r="F495" s="170" t="s">
        <v>177</v>
      </c>
      <c r="H495" s="171">
        <v>6.4030000000000005</v>
      </c>
      <c r="I495" s="172"/>
      <c r="L495" s="168"/>
      <c r="M495" s="173"/>
      <c r="N495" s="174"/>
      <c r="O495" s="174"/>
      <c r="P495" s="174"/>
      <c r="Q495" s="174"/>
      <c r="R495" s="174"/>
      <c r="S495" s="174"/>
      <c r="T495" s="175"/>
      <c r="AT495" s="169" t="s">
        <v>174</v>
      </c>
      <c r="AU495" s="169" t="s">
        <v>87</v>
      </c>
      <c r="AV495" s="13" t="s">
        <v>172</v>
      </c>
      <c r="AW495" s="13" t="s">
        <v>36</v>
      </c>
      <c r="AX495" s="13" t="s">
        <v>85</v>
      </c>
      <c r="AY495" s="169" t="s">
        <v>165</v>
      </c>
    </row>
    <row r="496" spans="2:65" s="12" customFormat="1" ht="11.25">
      <c r="B496" s="160"/>
      <c r="D496" s="153" t="s">
        <v>174</v>
      </c>
      <c r="F496" s="162" t="s">
        <v>714</v>
      </c>
      <c r="H496" s="163">
        <v>7.0430000000000001</v>
      </c>
      <c r="I496" s="164"/>
      <c r="L496" s="160"/>
      <c r="M496" s="165"/>
      <c r="N496" s="166"/>
      <c r="O496" s="166"/>
      <c r="P496" s="166"/>
      <c r="Q496" s="166"/>
      <c r="R496" s="166"/>
      <c r="S496" s="166"/>
      <c r="T496" s="167"/>
      <c r="AT496" s="161" t="s">
        <v>174</v>
      </c>
      <c r="AU496" s="161" t="s">
        <v>87</v>
      </c>
      <c r="AV496" s="12" t="s">
        <v>87</v>
      </c>
      <c r="AW496" s="12" t="s">
        <v>3</v>
      </c>
      <c r="AX496" s="12" t="s">
        <v>85</v>
      </c>
      <c r="AY496" s="161" t="s">
        <v>165</v>
      </c>
    </row>
    <row r="497" spans="2:65" s="1" customFormat="1" ht="16.5" customHeight="1">
      <c r="B497" s="139"/>
      <c r="C497" s="140" t="s">
        <v>715</v>
      </c>
      <c r="D497" s="140" t="s">
        <v>167</v>
      </c>
      <c r="E497" s="141" t="s">
        <v>716</v>
      </c>
      <c r="F497" s="142" t="s">
        <v>717</v>
      </c>
      <c r="G497" s="143" t="s">
        <v>370</v>
      </c>
      <c r="H497" s="144">
        <v>223.2</v>
      </c>
      <c r="I497" s="145"/>
      <c r="J497" s="146">
        <f>ROUND(I497*H497,2)</f>
        <v>0</v>
      </c>
      <c r="K497" s="142" t="s">
        <v>171</v>
      </c>
      <c r="L497" s="30"/>
      <c r="M497" s="147" t="s">
        <v>1</v>
      </c>
      <c r="N497" s="148" t="s">
        <v>48</v>
      </c>
      <c r="O497" s="49"/>
      <c r="P497" s="149">
        <f>O497*H497</f>
        <v>0</v>
      </c>
      <c r="Q497" s="149">
        <v>0</v>
      </c>
      <c r="R497" s="149">
        <f>Q497*H497</f>
        <v>0</v>
      </c>
      <c r="S497" s="149">
        <v>0</v>
      </c>
      <c r="T497" s="150">
        <f>S497*H497</f>
        <v>0</v>
      </c>
      <c r="AR497" s="16" t="s">
        <v>248</v>
      </c>
      <c r="AT497" s="16" t="s">
        <v>167</v>
      </c>
      <c r="AU497" s="16" t="s">
        <v>87</v>
      </c>
      <c r="AY497" s="16" t="s">
        <v>165</v>
      </c>
      <c r="BE497" s="151">
        <f>IF(N497="základní",J497,0)</f>
        <v>0</v>
      </c>
      <c r="BF497" s="151">
        <f>IF(N497="snížená",J497,0)</f>
        <v>0</v>
      </c>
      <c r="BG497" s="151">
        <f>IF(N497="zákl. přenesená",J497,0)</f>
        <v>0</v>
      </c>
      <c r="BH497" s="151">
        <f>IF(N497="sníž. přenesená",J497,0)</f>
        <v>0</v>
      </c>
      <c r="BI497" s="151">
        <f>IF(N497="nulová",J497,0)</f>
        <v>0</v>
      </c>
      <c r="BJ497" s="16" t="s">
        <v>85</v>
      </c>
      <c r="BK497" s="151">
        <f>ROUND(I497*H497,2)</f>
        <v>0</v>
      </c>
      <c r="BL497" s="16" t="s">
        <v>248</v>
      </c>
      <c r="BM497" s="16" t="s">
        <v>718</v>
      </c>
    </row>
    <row r="498" spans="2:65" s="11" customFormat="1" ht="11.25">
      <c r="B498" s="152"/>
      <c r="D498" s="153" t="s">
        <v>174</v>
      </c>
      <c r="E498" s="154" t="s">
        <v>1</v>
      </c>
      <c r="F498" s="155" t="s">
        <v>719</v>
      </c>
      <c r="H498" s="154" t="s">
        <v>1</v>
      </c>
      <c r="I498" s="156"/>
      <c r="L498" s="152"/>
      <c r="M498" s="157"/>
      <c r="N498" s="158"/>
      <c r="O498" s="158"/>
      <c r="P498" s="158"/>
      <c r="Q498" s="158"/>
      <c r="R498" s="158"/>
      <c r="S498" s="158"/>
      <c r="T498" s="159"/>
      <c r="AT498" s="154" t="s">
        <v>174</v>
      </c>
      <c r="AU498" s="154" t="s">
        <v>87</v>
      </c>
      <c r="AV498" s="11" t="s">
        <v>85</v>
      </c>
      <c r="AW498" s="11" t="s">
        <v>36</v>
      </c>
      <c r="AX498" s="11" t="s">
        <v>77</v>
      </c>
      <c r="AY498" s="154" t="s">
        <v>165</v>
      </c>
    </row>
    <row r="499" spans="2:65" s="11" customFormat="1" ht="11.25">
      <c r="B499" s="152"/>
      <c r="D499" s="153" t="s">
        <v>174</v>
      </c>
      <c r="E499" s="154" t="s">
        <v>1</v>
      </c>
      <c r="F499" s="155" t="s">
        <v>664</v>
      </c>
      <c r="H499" s="154" t="s">
        <v>1</v>
      </c>
      <c r="I499" s="156"/>
      <c r="L499" s="152"/>
      <c r="M499" s="157"/>
      <c r="N499" s="158"/>
      <c r="O499" s="158"/>
      <c r="P499" s="158"/>
      <c r="Q499" s="158"/>
      <c r="R499" s="158"/>
      <c r="S499" s="158"/>
      <c r="T499" s="159"/>
      <c r="AT499" s="154" t="s">
        <v>174</v>
      </c>
      <c r="AU499" s="154" t="s">
        <v>87</v>
      </c>
      <c r="AV499" s="11" t="s">
        <v>85</v>
      </c>
      <c r="AW499" s="11" t="s">
        <v>36</v>
      </c>
      <c r="AX499" s="11" t="s">
        <v>77</v>
      </c>
      <c r="AY499" s="154" t="s">
        <v>165</v>
      </c>
    </row>
    <row r="500" spans="2:65" s="12" customFormat="1" ht="11.25">
      <c r="B500" s="160"/>
      <c r="D500" s="153" t="s">
        <v>174</v>
      </c>
      <c r="E500" s="161" t="s">
        <v>1</v>
      </c>
      <c r="F500" s="162" t="s">
        <v>720</v>
      </c>
      <c r="H500" s="163">
        <v>117</v>
      </c>
      <c r="I500" s="164"/>
      <c r="L500" s="160"/>
      <c r="M500" s="165"/>
      <c r="N500" s="166"/>
      <c r="O500" s="166"/>
      <c r="P500" s="166"/>
      <c r="Q500" s="166"/>
      <c r="R500" s="166"/>
      <c r="S500" s="166"/>
      <c r="T500" s="167"/>
      <c r="AT500" s="161" t="s">
        <v>174</v>
      </c>
      <c r="AU500" s="161" t="s">
        <v>87</v>
      </c>
      <c r="AV500" s="12" t="s">
        <v>87</v>
      </c>
      <c r="AW500" s="12" t="s">
        <v>36</v>
      </c>
      <c r="AX500" s="12" t="s">
        <v>77</v>
      </c>
      <c r="AY500" s="161" t="s">
        <v>165</v>
      </c>
    </row>
    <row r="501" spans="2:65" s="11" customFormat="1" ht="11.25">
      <c r="B501" s="152"/>
      <c r="D501" s="153" t="s">
        <v>174</v>
      </c>
      <c r="E501" s="154" t="s">
        <v>1</v>
      </c>
      <c r="F501" s="155" t="s">
        <v>721</v>
      </c>
      <c r="H501" s="154" t="s">
        <v>1</v>
      </c>
      <c r="I501" s="156"/>
      <c r="L501" s="152"/>
      <c r="M501" s="157"/>
      <c r="N501" s="158"/>
      <c r="O501" s="158"/>
      <c r="P501" s="158"/>
      <c r="Q501" s="158"/>
      <c r="R501" s="158"/>
      <c r="S501" s="158"/>
      <c r="T501" s="159"/>
      <c r="AT501" s="154" t="s">
        <v>174</v>
      </c>
      <c r="AU501" s="154" t="s">
        <v>87</v>
      </c>
      <c r="AV501" s="11" t="s">
        <v>85</v>
      </c>
      <c r="AW501" s="11" t="s">
        <v>36</v>
      </c>
      <c r="AX501" s="11" t="s">
        <v>77</v>
      </c>
      <c r="AY501" s="154" t="s">
        <v>165</v>
      </c>
    </row>
    <row r="502" spans="2:65" s="12" customFormat="1" ht="11.25">
      <c r="B502" s="160"/>
      <c r="D502" s="153" t="s">
        <v>174</v>
      </c>
      <c r="E502" s="161" t="s">
        <v>1</v>
      </c>
      <c r="F502" s="162" t="s">
        <v>722</v>
      </c>
      <c r="H502" s="163">
        <v>106.2</v>
      </c>
      <c r="I502" s="164"/>
      <c r="L502" s="160"/>
      <c r="M502" s="165"/>
      <c r="N502" s="166"/>
      <c r="O502" s="166"/>
      <c r="P502" s="166"/>
      <c r="Q502" s="166"/>
      <c r="R502" s="166"/>
      <c r="S502" s="166"/>
      <c r="T502" s="167"/>
      <c r="AT502" s="161" t="s">
        <v>174</v>
      </c>
      <c r="AU502" s="161" t="s">
        <v>87</v>
      </c>
      <c r="AV502" s="12" t="s">
        <v>87</v>
      </c>
      <c r="AW502" s="12" t="s">
        <v>36</v>
      </c>
      <c r="AX502" s="12" t="s">
        <v>77</v>
      </c>
      <c r="AY502" s="161" t="s">
        <v>165</v>
      </c>
    </row>
    <row r="503" spans="2:65" s="13" customFormat="1" ht="11.25">
      <c r="B503" s="168"/>
      <c r="D503" s="153" t="s">
        <v>174</v>
      </c>
      <c r="E503" s="169" t="s">
        <v>1</v>
      </c>
      <c r="F503" s="170" t="s">
        <v>177</v>
      </c>
      <c r="H503" s="171">
        <v>223.2</v>
      </c>
      <c r="I503" s="172"/>
      <c r="L503" s="168"/>
      <c r="M503" s="173"/>
      <c r="N503" s="174"/>
      <c r="O503" s="174"/>
      <c r="P503" s="174"/>
      <c r="Q503" s="174"/>
      <c r="R503" s="174"/>
      <c r="S503" s="174"/>
      <c r="T503" s="175"/>
      <c r="AT503" s="169" t="s">
        <v>174</v>
      </c>
      <c r="AU503" s="169" t="s">
        <v>87</v>
      </c>
      <c r="AV503" s="13" t="s">
        <v>172</v>
      </c>
      <c r="AW503" s="13" t="s">
        <v>36</v>
      </c>
      <c r="AX503" s="13" t="s">
        <v>85</v>
      </c>
      <c r="AY503" s="169" t="s">
        <v>165</v>
      </c>
    </row>
    <row r="504" spans="2:65" s="1" customFormat="1" ht="16.5" customHeight="1">
      <c r="B504" s="139"/>
      <c r="C504" s="176" t="s">
        <v>723</v>
      </c>
      <c r="D504" s="176" t="s">
        <v>263</v>
      </c>
      <c r="E504" s="177" t="s">
        <v>724</v>
      </c>
      <c r="F504" s="178" t="s">
        <v>725</v>
      </c>
      <c r="G504" s="179" t="s">
        <v>170</v>
      </c>
      <c r="H504" s="180">
        <v>0.88300000000000001</v>
      </c>
      <c r="I504" s="181"/>
      <c r="J504" s="182">
        <f>ROUND(I504*H504,2)</f>
        <v>0</v>
      </c>
      <c r="K504" s="178" t="s">
        <v>266</v>
      </c>
      <c r="L504" s="183"/>
      <c r="M504" s="184" t="s">
        <v>1</v>
      </c>
      <c r="N504" s="185" t="s">
        <v>48</v>
      </c>
      <c r="O504" s="49"/>
      <c r="P504" s="149">
        <f>O504*H504</f>
        <v>0</v>
      </c>
      <c r="Q504" s="149">
        <v>0.55000000000000004</v>
      </c>
      <c r="R504" s="149">
        <f>Q504*H504</f>
        <v>0.48565000000000003</v>
      </c>
      <c r="S504" s="149">
        <v>0</v>
      </c>
      <c r="T504" s="150">
        <f>S504*H504</f>
        <v>0</v>
      </c>
      <c r="AR504" s="16" t="s">
        <v>352</v>
      </c>
      <c r="AT504" s="16" t="s">
        <v>263</v>
      </c>
      <c r="AU504" s="16" t="s">
        <v>87</v>
      </c>
      <c r="AY504" s="16" t="s">
        <v>165</v>
      </c>
      <c r="BE504" s="151">
        <f>IF(N504="základní",J504,0)</f>
        <v>0</v>
      </c>
      <c r="BF504" s="151">
        <f>IF(N504="snížená",J504,0)</f>
        <v>0</v>
      </c>
      <c r="BG504" s="151">
        <f>IF(N504="zákl. přenesená",J504,0)</f>
        <v>0</v>
      </c>
      <c r="BH504" s="151">
        <f>IF(N504="sníž. přenesená",J504,0)</f>
        <v>0</v>
      </c>
      <c r="BI504" s="151">
        <f>IF(N504="nulová",J504,0)</f>
        <v>0</v>
      </c>
      <c r="BJ504" s="16" t="s">
        <v>85</v>
      </c>
      <c r="BK504" s="151">
        <f>ROUND(I504*H504,2)</f>
        <v>0</v>
      </c>
      <c r="BL504" s="16" t="s">
        <v>248</v>
      </c>
      <c r="BM504" s="16" t="s">
        <v>726</v>
      </c>
    </row>
    <row r="505" spans="2:65" s="11" customFormat="1" ht="11.25">
      <c r="B505" s="152"/>
      <c r="D505" s="153" t="s">
        <v>174</v>
      </c>
      <c r="E505" s="154" t="s">
        <v>1</v>
      </c>
      <c r="F505" s="155" t="s">
        <v>727</v>
      </c>
      <c r="H505" s="154" t="s">
        <v>1</v>
      </c>
      <c r="I505" s="156"/>
      <c r="L505" s="152"/>
      <c r="M505" s="157"/>
      <c r="N505" s="158"/>
      <c r="O505" s="158"/>
      <c r="P505" s="158"/>
      <c r="Q505" s="158"/>
      <c r="R505" s="158"/>
      <c r="S505" s="158"/>
      <c r="T505" s="159"/>
      <c r="AT505" s="154" t="s">
        <v>174</v>
      </c>
      <c r="AU505" s="154" t="s">
        <v>87</v>
      </c>
      <c r="AV505" s="11" t="s">
        <v>85</v>
      </c>
      <c r="AW505" s="11" t="s">
        <v>36</v>
      </c>
      <c r="AX505" s="11" t="s">
        <v>77</v>
      </c>
      <c r="AY505" s="154" t="s">
        <v>165</v>
      </c>
    </row>
    <row r="506" spans="2:65" s="11" customFormat="1" ht="11.25">
      <c r="B506" s="152"/>
      <c r="D506" s="153" t="s">
        <v>174</v>
      </c>
      <c r="E506" s="154" t="s">
        <v>1</v>
      </c>
      <c r="F506" s="155" t="s">
        <v>664</v>
      </c>
      <c r="H506" s="154" t="s">
        <v>1</v>
      </c>
      <c r="I506" s="156"/>
      <c r="L506" s="152"/>
      <c r="M506" s="157"/>
      <c r="N506" s="158"/>
      <c r="O506" s="158"/>
      <c r="P506" s="158"/>
      <c r="Q506" s="158"/>
      <c r="R506" s="158"/>
      <c r="S506" s="158"/>
      <c r="T506" s="159"/>
      <c r="AT506" s="154" t="s">
        <v>174</v>
      </c>
      <c r="AU506" s="154" t="s">
        <v>87</v>
      </c>
      <c r="AV506" s="11" t="s">
        <v>85</v>
      </c>
      <c r="AW506" s="11" t="s">
        <v>36</v>
      </c>
      <c r="AX506" s="11" t="s">
        <v>77</v>
      </c>
      <c r="AY506" s="154" t="s">
        <v>165</v>
      </c>
    </row>
    <row r="507" spans="2:65" s="12" customFormat="1" ht="11.25">
      <c r="B507" s="160"/>
      <c r="D507" s="153" t="s">
        <v>174</v>
      </c>
      <c r="E507" s="161" t="s">
        <v>1</v>
      </c>
      <c r="F507" s="162" t="s">
        <v>728</v>
      </c>
      <c r="H507" s="163">
        <v>0.42099999999999999</v>
      </c>
      <c r="I507" s="164"/>
      <c r="L507" s="160"/>
      <c r="M507" s="165"/>
      <c r="N507" s="166"/>
      <c r="O507" s="166"/>
      <c r="P507" s="166"/>
      <c r="Q507" s="166"/>
      <c r="R507" s="166"/>
      <c r="S507" s="166"/>
      <c r="T507" s="167"/>
      <c r="AT507" s="161" t="s">
        <v>174</v>
      </c>
      <c r="AU507" s="161" t="s">
        <v>87</v>
      </c>
      <c r="AV507" s="12" t="s">
        <v>87</v>
      </c>
      <c r="AW507" s="12" t="s">
        <v>36</v>
      </c>
      <c r="AX507" s="12" t="s">
        <v>77</v>
      </c>
      <c r="AY507" s="161" t="s">
        <v>165</v>
      </c>
    </row>
    <row r="508" spans="2:65" s="11" customFormat="1" ht="11.25">
      <c r="B508" s="152"/>
      <c r="D508" s="153" t="s">
        <v>174</v>
      </c>
      <c r="E508" s="154" t="s">
        <v>1</v>
      </c>
      <c r="F508" s="155" t="s">
        <v>721</v>
      </c>
      <c r="H508" s="154" t="s">
        <v>1</v>
      </c>
      <c r="I508" s="156"/>
      <c r="L508" s="152"/>
      <c r="M508" s="157"/>
      <c r="N508" s="158"/>
      <c r="O508" s="158"/>
      <c r="P508" s="158"/>
      <c r="Q508" s="158"/>
      <c r="R508" s="158"/>
      <c r="S508" s="158"/>
      <c r="T508" s="159"/>
      <c r="AT508" s="154" t="s">
        <v>174</v>
      </c>
      <c r="AU508" s="154" t="s">
        <v>87</v>
      </c>
      <c r="AV508" s="11" t="s">
        <v>85</v>
      </c>
      <c r="AW508" s="11" t="s">
        <v>36</v>
      </c>
      <c r="AX508" s="11" t="s">
        <v>77</v>
      </c>
      <c r="AY508" s="154" t="s">
        <v>165</v>
      </c>
    </row>
    <row r="509" spans="2:65" s="12" customFormat="1" ht="11.25">
      <c r="B509" s="160"/>
      <c r="D509" s="153" t="s">
        <v>174</v>
      </c>
      <c r="E509" s="161" t="s">
        <v>1</v>
      </c>
      <c r="F509" s="162" t="s">
        <v>729</v>
      </c>
      <c r="H509" s="163">
        <v>0.38200000000000001</v>
      </c>
      <c r="I509" s="164"/>
      <c r="L509" s="160"/>
      <c r="M509" s="165"/>
      <c r="N509" s="166"/>
      <c r="O509" s="166"/>
      <c r="P509" s="166"/>
      <c r="Q509" s="166"/>
      <c r="R509" s="166"/>
      <c r="S509" s="166"/>
      <c r="T509" s="167"/>
      <c r="AT509" s="161" t="s">
        <v>174</v>
      </c>
      <c r="AU509" s="161" t="s">
        <v>87</v>
      </c>
      <c r="AV509" s="12" t="s">
        <v>87</v>
      </c>
      <c r="AW509" s="12" t="s">
        <v>36</v>
      </c>
      <c r="AX509" s="12" t="s">
        <v>77</v>
      </c>
      <c r="AY509" s="161" t="s">
        <v>165</v>
      </c>
    </row>
    <row r="510" spans="2:65" s="13" customFormat="1" ht="11.25">
      <c r="B510" s="168"/>
      <c r="D510" s="153" t="s">
        <v>174</v>
      </c>
      <c r="E510" s="169" t="s">
        <v>1</v>
      </c>
      <c r="F510" s="170" t="s">
        <v>177</v>
      </c>
      <c r="H510" s="171">
        <v>0.80300000000000005</v>
      </c>
      <c r="I510" s="172"/>
      <c r="L510" s="168"/>
      <c r="M510" s="173"/>
      <c r="N510" s="174"/>
      <c r="O510" s="174"/>
      <c r="P510" s="174"/>
      <c r="Q510" s="174"/>
      <c r="R510" s="174"/>
      <c r="S510" s="174"/>
      <c r="T510" s="175"/>
      <c r="AT510" s="169" t="s">
        <v>174</v>
      </c>
      <c r="AU510" s="169" t="s">
        <v>87</v>
      </c>
      <c r="AV510" s="13" t="s">
        <v>172</v>
      </c>
      <c r="AW510" s="13" t="s">
        <v>36</v>
      </c>
      <c r="AX510" s="13" t="s">
        <v>85</v>
      </c>
      <c r="AY510" s="169" t="s">
        <v>165</v>
      </c>
    </row>
    <row r="511" spans="2:65" s="12" customFormat="1" ht="11.25">
      <c r="B511" s="160"/>
      <c r="D511" s="153" t="s">
        <v>174</v>
      </c>
      <c r="F511" s="162" t="s">
        <v>730</v>
      </c>
      <c r="H511" s="163">
        <v>0.88300000000000001</v>
      </c>
      <c r="I511" s="164"/>
      <c r="L511" s="160"/>
      <c r="M511" s="165"/>
      <c r="N511" s="166"/>
      <c r="O511" s="166"/>
      <c r="P511" s="166"/>
      <c r="Q511" s="166"/>
      <c r="R511" s="166"/>
      <c r="S511" s="166"/>
      <c r="T511" s="167"/>
      <c r="AT511" s="161" t="s">
        <v>174</v>
      </c>
      <c r="AU511" s="161" t="s">
        <v>87</v>
      </c>
      <c r="AV511" s="12" t="s">
        <v>87</v>
      </c>
      <c r="AW511" s="12" t="s">
        <v>3</v>
      </c>
      <c r="AX511" s="12" t="s">
        <v>85</v>
      </c>
      <c r="AY511" s="161" t="s">
        <v>165</v>
      </c>
    </row>
    <row r="512" spans="2:65" s="1" customFormat="1" ht="16.5" customHeight="1">
      <c r="B512" s="139"/>
      <c r="C512" s="140" t="s">
        <v>731</v>
      </c>
      <c r="D512" s="140" t="s">
        <v>167</v>
      </c>
      <c r="E512" s="141" t="s">
        <v>732</v>
      </c>
      <c r="F512" s="142" t="s">
        <v>733</v>
      </c>
      <c r="G512" s="143" t="s">
        <v>170</v>
      </c>
      <c r="H512" s="144">
        <v>9.18</v>
      </c>
      <c r="I512" s="145"/>
      <c r="J512" s="146">
        <f>ROUND(I512*H512,2)</f>
        <v>0</v>
      </c>
      <c r="K512" s="142" t="s">
        <v>266</v>
      </c>
      <c r="L512" s="30"/>
      <c r="M512" s="147" t="s">
        <v>1</v>
      </c>
      <c r="N512" s="148" t="s">
        <v>48</v>
      </c>
      <c r="O512" s="49"/>
      <c r="P512" s="149">
        <f>O512*H512</f>
        <v>0</v>
      </c>
      <c r="Q512" s="149">
        <v>2.3369999999999998E-2</v>
      </c>
      <c r="R512" s="149">
        <f>Q512*H512</f>
        <v>0.21453659999999997</v>
      </c>
      <c r="S512" s="149">
        <v>0</v>
      </c>
      <c r="T512" s="150">
        <f>S512*H512</f>
        <v>0</v>
      </c>
      <c r="AR512" s="16" t="s">
        <v>248</v>
      </c>
      <c r="AT512" s="16" t="s">
        <v>167</v>
      </c>
      <c r="AU512" s="16" t="s">
        <v>87</v>
      </c>
      <c r="AY512" s="16" t="s">
        <v>165</v>
      </c>
      <c r="BE512" s="151">
        <f>IF(N512="základní",J512,0)</f>
        <v>0</v>
      </c>
      <c r="BF512" s="151">
        <f>IF(N512="snížená",J512,0)</f>
        <v>0</v>
      </c>
      <c r="BG512" s="151">
        <f>IF(N512="zákl. přenesená",J512,0)</f>
        <v>0</v>
      </c>
      <c r="BH512" s="151">
        <f>IF(N512="sníž. přenesená",J512,0)</f>
        <v>0</v>
      </c>
      <c r="BI512" s="151">
        <f>IF(N512="nulová",J512,0)</f>
        <v>0</v>
      </c>
      <c r="BJ512" s="16" t="s">
        <v>85</v>
      </c>
      <c r="BK512" s="151">
        <f>ROUND(I512*H512,2)</f>
        <v>0</v>
      </c>
      <c r="BL512" s="16" t="s">
        <v>248</v>
      </c>
      <c r="BM512" s="16" t="s">
        <v>734</v>
      </c>
    </row>
    <row r="513" spans="2:65" s="12" customFormat="1" ht="11.25">
      <c r="B513" s="160"/>
      <c r="D513" s="153" t="s">
        <v>174</v>
      </c>
      <c r="F513" s="162" t="s">
        <v>735</v>
      </c>
      <c r="H513" s="163">
        <v>9.18</v>
      </c>
      <c r="I513" s="164"/>
      <c r="L513" s="160"/>
      <c r="M513" s="165"/>
      <c r="N513" s="166"/>
      <c r="O513" s="166"/>
      <c r="P513" s="166"/>
      <c r="Q513" s="166"/>
      <c r="R513" s="166"/>
      <c r="S513" s="166"/>
      <c r="T513" s="167"/>
      <c r="AT513" s="161" t="s">
        <v>174</v>
      </c>
      <c r="AU513" s="161" t="s">
        <v>87</v>
      </c>
      <c r="AV513" s="12" t="s">
        <v>87</v>
      </c>
      <c r="AW513" s="12" t="s">
        <v>3</v>
      </c>
      <c r="AX513" s="12" t="s">
        <v>85</v>
      </c>
      <c r="AY513" s="161" t="s">
        <v>165</v>
      </c>
    </row>
    <row r="514" spans="2:65" s="1" customFormat="1" ht="16.5" customHeight="1">
      <c r="B514" s="139"/>
      <c r="C514" s="140" t="s">
        <v>736</v>
      </c>
      <c r="D514" s="140" t="s">
        <v>167</v>
      </c>
      <c r="E514" s="141" t="s">
        <v>737</v>
      </c>
      <c r="F514" s="142" t="s">
        <v>738</v>
      </c>
      <c r="G514" s="143" t="s">
        <v>258</v>
      </c>
      <c r="H514" s="144">
        <v>79.099999999999994</v>
      </c>
      <c r="I514" s="145"/>
      <c r="J514" s="146">
        <f>ROUND(I514*H514,2)</f>
        <v>0</v>
      </c>
      <c r="K514" s="142" t="s">
        <v>171</v>
      </c>
      <c r="L514" s="30"/>
      <c r="M514" s="147" t="s">
        <v>1</v>
      </c>
      <c r="N514" s="148" t="s">
        <v>48</v>
      </c>
      <c r="O514" s="49"/>
      <c r="P514" s="149">
        <f>O514*H514</f>
        <v>0</v>
      </c>
      <c r="Q514" s="149">
        <v>0</v>
      </c>
      <c r="R514" s="149">
        <f>Q514*H514</f>
        <v>0</v>
      </c>
      <c r="S514" s="149">
        <v>0</v>
      </c>
      <c r="T514" s="150">
        <f>S514*H514</f>
        <v>0</v>
      </c>
      <c r="AR514" s="16" t="s">
        <v>248</v>
      </c>
      <c r="AT514" s="16" t="s">
        <v>167</v>
      </c>
      <c r="AU514" s="16" t="s">
        <v>87</v>
      </c>
      <c r="AY514" s="16" t="s">
        <v>165</v>
      </c>
      <c r="BE514" s="151">
        <f>IF(N514="základní",J514,0)</f>
        <v>0</v>
      </c>
      <c r="BF514" s="151">
        <f>IF(N514="snížená",J514,0)</f>
        <v>0</v>
      </c>
      <c r="BG514" s="151">
        <f>IF(N514="zákl. přenesená",J514,0)</f>
        <v>0</v>
      </c>
      <c r="BH514" s="151">
        <f>IF(N514="sníž. přenesená",J514,0)</f>
        <v>0</v>
      </c>
      <c r="BI514" s="151">
        <f>IF(N514="nulová",J514,0)</f>
        <v>0</v>
      </c>
      <c r="BJ514" s="16" t="s">
        <v>85</v>
      </c>
      <c r="BK514" s="151">
        <f>ROUND(I514*H514,2)</f>
        <v>0</v>
      </c>
      <c r="BL514" s="16" t="s">
        <v>248</v>
      </c>
      <c r="BM514" s="16" t="s">
        <v>739</v>
      </c>
    </row>
    <row r="515" spans="2:65" s="11" customFormat="1" ht="11.25">
      <c r="B515" s="152"/>
      <c r="D515" s="153" t="s">
        <v>174</v>
      </c>
      <c r="E515" s="154" t="s">
        <v>1</v>
      </c>
      <c r="F515" s="155" t="s">
        <v>740</v>
      </c>
      <c r="H515" s="154" t="s">
        <v>1</v>
      </c>
      <c r="I515" s="156"/>
      <c r="L515" s="152"/>
      <c r="M515" s="157"/>
      <c r="N515" s="158"/>
      <c r="O515" s="158"/>
      <c r="P515" s="158"/>
      <c r="Q515" s="158"/>
      <c r="R515" s="158"/>
      <c r="S515" s="158"/>
      <c r="T515" s="159"/>
      <c r="AT515" s="154" t="s">
        <v>174</v>
      </c>
      <c r="AU515" s="154" t="s">
        <v>87</v>
      </c>
      <c r="AV515" s="11" t="s">
        <v>85</v>
      </c>
      <c r="AW515" s="11" t="s">
        <v>36</v>
      </c>
      <c r="AX515" s="11" t="s">
        <v>77</v>
      </c>
      <c r="AY515" s="154" t="s">
        <v>165</v>
      </c>
    </row>
    <row r="516" spans="2:65" s="11" customFormat="1" ht="11.25">
      <c r="B516" s="152"/>
      <c r="D516" s="153" t="s">
        <v>174</v>
      </c>
      <c r="E516" s="154" t="s">
        <v>1</v>
      </c>
      <c r="F516" s="155" t="s">
        <v>721</v>
      </c>
      <c r="H516" s="154" t="s">
        <v>1</v>
      </c>
      <c r="I516" s="156"/>
      <c r="L516" s="152"/>
      <c r="M516" s="157"/>
      <c r="N516" s="158"/>
      <c r="O516" s="158"/>
      <c r="P516" s="158"/>
      <c r="Q516" s="158"/>
      <c r="R516" s="158"/>
      <c r="S516" s="158"/>
      <c r="T516" s="159"/>
      <c r="AT516" s="154" t="s">
        <v>174</v>
      </c>
      <c r="AU516" s="154" t="s">
        <v>87</v>
      </c>
      <c r="AV516" s="11" t="s">
        <v>85</v>
      </c>
      <c r="AW516" s="11" t="s">
        <v>36</v>
      </c>
      <c r="AX516" s="11" t="s">
        <v>77</v>
      </c>
      <c r="AY516" s="154" t="s">
        <v>165</v>
      </c>
    </row>
    <row r="517" spans="2:65" s="12" customFormat="1" ht="11.25">
      <c r="B517" s="160"/>
      <c r="D517" s="153" t="s">
        <v>174</v>
      </c>
      <c r="E517" s="161" t="s">
        <v>1</v>
      </c>
      <c r="F517" s="162" t="s">
        <v>741</v>
      </c>
      <c r="H517" s="163">
        <v>79.099999999999994</v>
      </c>
      <c r="I517" s="164"/>
      <c r="L517" s="160"/>
      <c r="M517" s="165"/>
      <c r="N517" s="166"/>
      <c r="O517" s="166"/>
      <c r="P517" s="166"/>
      <c r="Q517" s="166"/>
      <c r="R517" s="166"/>
      <c r="S517" s="166"/>
      <c r="T517" s="167"/>
      <c r="AT517" s="161" t="s">
        <v>174</v>
      </c>
      <c r="AU517" s="161" t="s">
        <v>87</v>
      </c>
      <c r="AV517" s="12" t="s">
        <v>87</v>
      </c>
      <c r="AW517" s="12" t="s">
        <v>36</v>
      </c>
      <c r="AX517" s="12" t="s">
        <v>77</v>
      </c>
      <c r="AY517" s="161" t="s">
        <v>165</v>
      </c>
    </row>
    <row r="518" spans="2:65" s="13" customFormat="1" ht="11.25">
      <c r="B518" s="168"/>
      <c r="D518" s="153" t="s">
        <v>174</v>
      </c>
      <c r="E518" s="169" t="s">
        <v>1</v>
      </c>
      <c r="F518" s="170" t="s">
        <v>177</v>
      </c>
      <c r="H518" s="171">
        <v>79.099999999999994</v>
      </c>
      <c r="I518" s="172"/>
      <c r="L518" s="168"/>
      <c r="M518" s="173"/>
      <c r="N518" s="174"/>
      <c r="O518" s="174"/>
      <c r="P518" s="174"/>
      <c r="Q518" s="174"/>
      <c r="R518" s="174"/>
      <c r="S518" s="174"/>
      <c r="T518" s="175"/>
      <c r="AT518" s="169" t="s">
        <v>174</v>
      </c>
      <c r="AU518" s="169" t="s">
        <v>87</v>
      </c>
      <c r="AV518" s="13" t="s">
        <v>172</v>
      </c>
      <c r="AW518" s="13" t="s">
        <v>36</v>
      </c>
      <c r="AX518" s="13" t="s">
        <v>85</v>
      </c>
      <c r="AY518" s="169" t="s">
        <v>165</v>
      </c>
    </row>
    <row r="519" spans="2:65" s="1" customFormat="1" ht="16.5" customHeight="1">
      <c r="B519" s="139"/>
      <c r="C519" s="176" t="s">
        <v>742</v>
      </c>
      <c r="D519" s="176" t="s">
        <v>263</v>
      </c>
      <c r="E519" s="177" t="s">
        <v>743</v>
      </c>
      <c r="F519" s="178" t="s">
        <v>744</v>
      </c>
      <c r="G519" s="179" t="s">
        <v>258</v>
      </c>
      <c r="H519" s="180">
        <v>85</v>
      </c>
      <c r="I519" s="181"/>
      <c r="J519" s="182">
        <f>ROUND(I519*H519,2)</f>
        <v>0</v>
      </c>
      <c r="K519" s="178" t="s">
        <v>1</v>
      </c>
      <c r="L519" s="183"/>
      <c r="M519" s="184" t="s">
        <v>1</v>
      </c>
      <c r="N519" s="185" t="s">
        <v>48</v>
      </c>
      <c r="O519" s="49"/>
      <c r="P519" s="149">
        <f>O519*H519</f>
        <v>0</v>
      </c>
      <c r="Q519" s="149">
        <v>9.3100000000000006E-3</v>
      </c>
      <c r="R519" s="149">
        <f>Q519*H519</f>
        <v>0.79135</v>
      </c>
      <c r="S519" s="149">
        <v>0</v>
      </c>
      <c r="T519" s="150">
        <f>S519*H519</f>
        <v>0</v>
      </c>
      <c r="AR519" s="16" t="s">
        <v>352</v>
      </c>
      <c r="AT519" s="16" t="s">
        <v>263</v>
      </c>
      <c r="AU519" s="16" t="s">
        <v>87</v>
      </c>
      <c r="AY519" s="16" t="s">
        <v>165</v>
      </c>
      <c r="BE519" s="151">
        <f>IF(N519="základní",J519,0)</f>
        <v>0</v>
      </c>
      <c r="BF519" s="151">
        <f>IF(N519="snížená",J519,0)</f>
        <v>0</v>
      </c>
      <c r="BG519" s="151">
        <f>IF(N519="zákl. přenesená",J519,0)</f>
        <v>0</v>
      </c>
      <c r="BH519" s="151">
        <f>IF(N519="sníž. přenesená",J519,0)</f>
        <v>0</v>
      </c>
      <c r="BI519" s="151">
        <f>IF(N519="nulová",J519,0)</f>
        <v>0</v>
      </c>
      <c r="BJ519" s="16" t="s">
        <v>85</v>
      </c>
      <c r="BK519" s="151">
        <f>ROUND(I519*H519,2)</f>
        <v>0</v>
      </c>
      <c r="BL519" s="16" t="s">
        <v>248</v>
      </c>
      <c r="BM519" s="16" t="s">
        <v>745</v>
      </c>
    </row>
    <row r="520" spans="2:65" s="1" customFormat="1" ht="16.5" customHeight="1">
      <c r="B520" s="139"/>
      <c r="C520" s="140" t="s">
        <v>746</v>
      </c>
      <c r="D520" s="140" t="s">
        <v>167</v>
      </c>
      <c r="E520" s="141" t="s">
        <v>747</v>
      </c>
      <c r="F520" s="142" t="s">
        <v>748</v>
      </c>
      <c r="G520" s="143" t="s">
        <v>258</v>
      </c>
      <c r="H520" s="144">
        <v>101.4</v>
      </c>
      <c r="I520" s="145"/>
      <c r="J520" s="146">
        <f>ROUND(I520*H520,2)</f>
        <v>0</v>
      </c>
      <c r="K520" s="142" t="s">
        <v>171</v>
      </c>
      <c r="L520" s="30"/>
      <c r="M520" s="147" t="s">
        <v>1</v>
      </c>
      <c r="N520" s="148" t="s">
        <v>48</v>
      </c>
      <c r="O520" s="49"/>
      <c r="P520" s="149">
        <f>O520*H520</f>
        <v>0</v>
      </c>
      <c r="Q520" s="149">
        <v>1.6250000000000001E-2</v>
      </c>
      <c r="R520" s="149">
        <f>Q520*H520</f>
        <v>1.64775</v>
      </c>
      <c r="S520" s="149">
        <v>0</v>
      </c>
      <c r="T520" s="150">
        <f>S520*H520</f>
        <v>0</v>
      </c>
      <c r="AR520" s="16" t="s">
        <v>248</v>
      </c>
      <c r="AT520" s="16" t="s">
        <v>167</v>
      </c>
      <c r="AU520" s="16" t="s">
        <v>87</v>
      </c>
      <c r="AY520" s="16" t="s">
        <v>165</v>
      </c>
      <c r="BE520" s="151">
        <f>IF(N520="základní",J520,0)</f>
        <v>0</v>
      </c>
      <c r="BF520" s="151">
        <f>IF(N520="snížená",J520,0)</f>
        <v>0</v>
      </c>
      <c r="BG520" s="151">
        <f>IF(N520="zákl. přenesená",J520,0)</f>
        <v>0</v>
      </c>
      <c r="BH520" s="151">
        <f>IF(N520="sníž. přenesená",J520,0)</f>
        <v>0</v>
      </c>
      <c r="BI520" s="151">
        <f>IF(N520="nulová",J520,0)</f>
        <v>0</v>
      </c>
      <c r="BJ520" s="16" t="s">
        <v>85</v>
      </c>
      <c r="BK520" s="151">
        <f>ROUND(I520*H520,2)</f>
        <v>0</v>
      </c>
      <c r="BL520" s="16" t="s">
        <v>248</v>
      </c>
      <c r="BM520" s="16" t="s">
        <v>749</v>
      </c>
    </row>
    <row r="521" spans="2:65" s="11" customFormat="1" ht="11.25">
      <c r="B521" s="152"/>
      <c r="D521" s="153" t="s">
        <v>174</v>
      </c>
      <c r="E521" s="154" t="s">
        <v>1</v>
      </c>
      <c r="F521" s="155" t="s">
        <v>740</v>
      </c>
      <c r="H521" s="154" t="s">
        <v>1</v>
      </c>
      <c r="I521" s="156"/>
      <c r="L521" s="152"/>
      <c r="M521" s="157"/>
      <c r="N521" s="158"/>
      <c r="O521" s="158"/>
      <c r="P521" s="158"/>
      <c r="Q521" s="158"/>
      <c r="R521" s="158"/>
      <c r="S521" s="158"/>
      <c r="T521" s="159"/>
      <c r="AT521" s="154" t="s">
        <v>174</v>
      </c>
      <c r="AU521" s="154" t="s">
        <v>87</v>
      </c>
      <c r="AV521" s="11" t="s">
        <v>85</v>
      </c>
      <c r="AW521" s="11" t="s">
        <v>36</v>
      </c>
      <c r="AX521" s="11" t="s">
        <v>77</v>
      </c>
      <c r="AY521" s="154" t="s">
        <v>165</v>
      </c>
    </row>
    <row r="522" spans="2:65" s="11" customFormat="1" ht="11.25">
      <c r="B522" s="152"/>
      <c r="D522" s="153" t="s">
        <v>174</v>
      </c>
      <c r="E522" s="154" t="s">
        <v>1</v>
      </c>
      <c r="F522" s="155" t="s">
        <v>664</v>
      </c>
      <c r="H522" s="154" t="s">
        <v>1</v>
      </c>
      <c r="I522" s="156"/>
      <c r="L522" s="152"/>
      <c r="M522" s="157"/>
      <c r="N522" s="158"/>
      <c r="O522" s="158"/>
      <c r="P522" s="158"/>
      <c r="Q522" s="158"/>
      <c r="R522" s="158"/>
      <c r="S522" s="158"/>
      <c r="T522" s="159"/>
      <c r="AT522" s="154" t="s">
        <v>174</v>
      </c>
      <c r="AU522" s="154" t="s">
        <v>87</v>
      </c>
      <c r="AV522" s="11" t="s">
        <v>85</v>
      </c>
      <c r="AW522" s="11" t="s">
        <v>36</v>
      </c>
      <c r="AX522" s="11" t="s">
        <v>77</v>
      </c>
      <c r="AY522" s="154" t="s">
        <v>165</v>
      </c>
    </row>
    <row r="523" spans="2:65" s="12" customFormat="1" ht="11.25">
      <c r="B523" s="160"/>
      <c r="D523" s="153" t="s">
        <v>174</v>
      </c>
      <c r="E523" s="161" t="s">
        <v>1</v>
      </c>
      <c r="F523" s="162" t="s">
        <v>665</v>
      </c>
      <c r="H523" s="163">
        <v>101.4</v>
      </c>
      <c r="I523" s="164"/>
      <c r="L523" s="160"/>
      <c r="M523" s="165"/>
      <c r="N523" s="166"/>
      <c r="O523" s="166"/>
      <c r="P523" s="166"/>
      <c r="Q523" s="166"/>
      <c r="R523" s="166"/>
      <c r="S523" s="166"/>
      <c r="T523" s="167"/>
      <c r="AT523" s="161" t="s">
        <v>174</v>
      </c>
      <c r="AU523" s="161" t="s">
        <v>87</v>
      </c>
      <c r="AV523" s="12" t="s">
        <v>87</v>
      </c>
      <c r="AW523" s="12" t="s">
        <v>36</v>
      </c>
      <c r="AX523" s="12" t="s">
        <v>77</v>
      </c>
      <c r="AY523" s="161" t="s">
        <v>165</v>
      </c>
    </row>
    <row r="524" spans="2:65" s="13" customFormat="1" ht="11.25">
      <c r="B524" s="168"/>
      <c r="D524" s="153" t="s">
        <v>174</v>
      </c>
      <c r="E524" s="169" t="s">
        <v>1</v>
      </c>
      <c r="F524" s="170" t="s">
        <v>177</v>
      </c>
      <c r="H524" s="171">
        <v>101.4</v>
      </c>
      <c r="I524" s="172"/>
      <c r="L524" s="168"/>
      <c r="M524" s="173"/>
      <c r="N524" s="174"/>
      <c r="O524" s="174"/>
      <c r="P524" s="174"/>
      <c r="Q524" s="174"/>
      <c r="R524" s="174"/>
      <c r="S524" s="174"/>
      <c r="T524" s="175"/>
      <c r="AT524" s="169" t="s">
        <v>174</v>
      </c>
      <c r="AU524" s="169" t="s">
        <v>87</v>
      </c>
      <c r="AV524" s="13" t="s">
        <v>172</v>
      </c>
      <c r="AW524" s="13" t="s">
        <v>36</v>
      </c>
      <c r="AX524" s="13" t="s">
        <v>85</v>
      </c>
      <c r="AY524" s="169" t="s">
        <v>165</v>
      </c>
    </row>
    <row r="525" spans="2:65" s="1" customFormat="1" ht="16.5" customHeight="1">
      <c r="B525" s="139"/>
      <c r="C525" s="140" t="s">
        <v>750</v>
      </c>
      <c r="D525" s="140" t="s">
        <v>167</v>
      </c>
      <c r="E525" s="141" t="s">
        <v>751</v>
      </c>
      <c r="F525" s="142" t="s">
        <v>752</v>
      </c>
      <c r="G525" s="143" t="s">
        <v>251</v>
      </c>
      <c r="H525" s="144">
        <v>7.0129999999999999</v>
      </c>
      <c r="I525" s="145"/>
      <c r="J525" s="146">
        <f>ROUND(I525*H525,2)</f>
        <v>0</v>
      </c>
      <c r="K525" s="142" t="s">
        <v>171</v>
      </c>
      <c r="L525" s="30"/>
      <c r="M525" s="147" t="s">
        <v>1</v>
      </c>
      <c r="N525" s="148" t="s">
        <v>48</v>
      </c>
      <c r="O525" s="49"/>
      <c r="P525" s="149">
        <f>O525*H525</f>
        <v>0</v>
      </c>
      <c r="Q525" s="149">
        <v>0</v>
      </c>
      <c r="R525" s="149">
        <f>Q525*H525</f>
        <v>0</v>
      </c>
      <c r="S525" s="149">
        <v>0</v>
      </c>
      <c r="T525" s="150">
        <f>S525*H525</f>
        <v>0</v>
      </c>
      <c r="AR525" s="16" t="s">
        <v>248</v>
      </c>
      <c r="AT525" s="16" t="s">
        <v>167</v>
      </c>
      <c r="AU525" s="16" t="s">
        <v>87</v>
      </c>
      <c r="AY525" s="16" t="s">
        <v>165</v>
      </c>
      <c r="BE525" s="151">
        <f>IF(N525="základní",J525,0)</f>
        <v>0</v>
      </c>
      <c r="BF525" s="151">
        <f>IF(N525="snížená",J525,0)</f>
        <v>0</v>
      </c>
      <c r="BG525" s="151">
        <f>IF(N525="zákl. přenesená",J525,0)</f>
        <v>0</v>
      </c>
      <c r="BH525" s="151">
        <f>IF(N525="sníž. přenesená",J525,0)</f>
        <v>0</v>
      </c>
      <c r="BI525" s="151">
        <f>IF(N525="nulová",J525,0)</f>
        <v>0</v>
      </c>
      <c r="BJ525" s="16" t="s">
        <v>85</v>
      </c>
      <c r="BK525" s="151">
        <f>ROUND(I525*H525,2)</f>
        <v>0</v>
      </c>
      <c r="BL525" s="16" t="s">
        <v>248</v>
      </c>
      <c r="BM525" s="16" t="s">
        <v>753</v>
      </c>
    </row>
    <row r="526" spans="2:65" s="10" customFormat="1" ht="22.9" customHeight="1">
      <c r="B526" s="126"/>
      <c r="D526" s="127" t="s">
        <v>76</v>
      </c>
      <c r="E526" s="137" t="s">
        <v>754</v>
      </c>
      <c r="F526" s="137" t="s">
        <v>755</v>
      </c>
      <c r="I526" s="129"/>
      <c r="J526" s="138">
        <f>BK526</f>
        <v>0</v>
      </c>
      <c r="L526" s="126"/>
      <c r="M526" s="131"/>
      <c r="N526" s="132"/>
      <c r="O526" s="132"/>
      <c r="P526" s="133">
        <f>SUM(P527:P557)</f>
        <v>0</v>
      </c>
      <c r="Q526" s="132"/>
      <c r="R526" s="133">
        <f>SUM(R527:R557)</f>
        <v>0.76914364000000002</v>
      </c>
      <c r="S526" s="132"/>
      <c r="T526" s="134">
        <f>SUM(T527:T557)</f>
        <v>0</v>
      </c>
      <c r="AR526" s="127" t="s">
        <v>87</v>
      </c>
      <c r="AT526" s="135" t="s">
        <v>76</v>
      </c>
      <c r="AU526" s="135" t="s">
        <v>85</v>
      </c>
      <c r="AY526" s="127" t="s">
        <v>165</v>
      </c>
      <c r="BK526" s="136">
        <f>SUM(BK527:BK557)</f>
        <v>0</v>
      </c>
    </row>
    <row r="527" spans="2:65" s="1" customFormat="1" ht="16.5" customHeight="1">
      <c r="B527" s="139"/>
      <c r="C527" s="140" t="s">
        <v>756</v>
      </c>
      <c r="D527" s="140" t="s">
        <v>167</v>
      </c>
      <c r="E527" s="141" t="s">
        <v>757</v>
      </c>
      <c r="F527" s="142" t="s">
        <v>758</v>
      </c>
      <c r="G527" s="143" t="s">
        <v>258</v>
      </c>
      <c r="H527" s="144">
        <v>5.96</v>
      </c>
      <c r="I527" s="145"/>
      <c r="J527" s="146">
        <f>ROUND(I527*H527,2)</f>
        <v>0</v>
      </c>
      <c r="K527" s="142" t="s">
        <v>171</v>
      </c>
      <c r="L527" s="30"/>
      <c r="M527" s="147" t="s">
        <v>1</v>
      </c>
      <c r="N527" s="148" t="s">
        <v>48</v>
      </c>
      <c r="O527" s="49"/>
      <c r="P527" s="149">
        <f>O527*H527</f>
        <v>0</v>
      </c>
      <c r="Q527" s="149">
        <v>1.223E-2</v>
      </c>
      <c r="R527" s="149">
        <f>Q527*H527</f>
        <v>7.2890799999999992E-2</v>
      </c>
      <c r="S527" s="149">
        <v>0</v>
      </c>
      <c r="T527" s="150">
        <f>S527*H527</f>
        <v>0</v>
      </c>
      <c r="AR527" s="16" t="s">
        <v>248</v>
      </c>
      <c r="AT527" s="16" t="s">
        <v>167</v>
      </c>
      <c r="AU527" s="16" t="s">
        <v>87</v>
      </c>
      <c r="AY527" s="16" t="s">
        <v>165</v>
      </c>
      <c r="BE527" s="151">
        <f>IF(N527="základní",J527,0)</f>
        <v>0</v>
      </c>
      <c r="BF527" s="151">
        <f>IF(N527="snížená",J527,0)</f>
        <v>0</v>
      </c>
      <c r="BG527" s="151">
        <f>IF(N527="zákl. přenesená",J527,0)</f>
        <v>0</v>
      </c>
      <c r="BH527" s="151">
        <f>IF(N527="sníž. přenesená",J527,0)</f>
        <v>0</v>
      </c>
      <c r="BI527" s="151">
        <f>IF(N527="nulová",J527,0)</f>
        <v>0</v>
      </c>
      <c r="BJ527" s="16" t="s">
        <v>85</v>
      </c>
      <c r="BK527" s="151">
        <f>ROUND(I527*H527,2)</f>
        <v>0</v>
      </c>
      <c r="BL527" s="16" t="s">
        <v>248</v>
      </c>
      <c r="BM527" s="16" t="s">
        <v>759</v>
      </c>
    </row>
    <row r="528" spans="2:65" s="11" customFormat="1" ht="11.25">
      <c r="B528" s="152"/>
      <c r="D528" s="153" t="s">
        <v>174</v>
      </c>
      <c r="E528" s="154" t="s">
        <v>1</v>
      </c>
      <c r="F528" s="155" t="s">
        <v>760</v>
      </c>
      <c r="H528" s="154" t="s">
        <v>1</v>
      </c>
      <c r="I528" s="156"/>
      <c r="L528" s="152"/>
      <c r="M528" s="157"/>
      <c r="N528" s="158"/>
      <c r="O528" s="158"/>
      <c r="P528" s="158"/>
      <c r="Q528" s="158"/>
      <c r="R528" s="158"/>
      <c r="S528" s="158"/>
      <c r="T528" s="159"/>
      <c r="AT528" s="154" t="s">
        <v>174</v>
      </c>
      <c r="AU528" s="154" t="s">
        <v>87</v>
      </c>
      <c r="AV528" s="11" t="s">
        <v>85</v>
      </c>
      <c r="AW528" s="11" t="s">
        <v>36</v>
      </c>
      <c r="AX528" s="11" t="s">
        <v>77</v>
      </c>
      <c r="AY528" s="154" t="s">
        <v>165</v>
      </c>
    </row>
    <row r="529" spans="2:65" s="11" customFormat="1" ht="11.25">
      <c r="B529" s="152"/>
      <c r="D529" s="153" t="s">
        <v>174</v>
      </c>
      <c r="E529" s="154" t="s">
        <v>1</v>
      </c>
      <c r="F529" s="155" t="s">
        <v>761</v>
      </c>
      <c r="H529" s="154" t="s">
        <v>1</v>
      </c>
      <c r="I529" s="156"/>
      <c r="L529" s="152"/>
      <c r="M529" s="157"/>
      <c r="N529" s="158"/>
      <c r="O529" s="158"/>
      <c r="P529" s="158"/>
      <c r="Q529" s="158"/>
      <c r="R529" s="158"/>
      <c r="S529" s="158"/>
      <c r="T529" s="159"/>
      <c r="AT529" s="154" t="s">
        <v>174</v>
      </c>
      <c r="AU529" s="154" t="s">
        <v>87</v>
      </c>
      <c r="AV529" s="11" t="s">
        <v>85</v>
      </c>
      <c r="AW529" s="11" t="s">
        <v>36</v>
      </c>
      <c r="AX529" s="11" t="s">
        <v>77</v>
      </c>
      <c r="AY529" s="154" t="s">
        <v>165</v>
      </c>
    </row>
    <row r="530" spans="2:65" s="12" customFormat="1" ht="11.25">
      <c r="B530" s="160"/>
      <c r="D530" s="153" t="s">
        <v>174</v>
      </c>
      <c r="E530" s="161" t="s">
        <v>1</v>
      </c>
      <c r="F530" s="162" t="s">
        <v>762</v>
      </c>
      <c r="H530" s="163">
        <v>5.96</v>
      </c>
      <c r="I530" s="164"/>
      <c r="L530" s="160"/>
      <c r="M530" s="165"/>
      <c r="N530" s="166"/>
      <c r="O530" s="166"/>
      <c r="P530" s="166"/>
      <c r="Q530" s="166"/>
      <c r="R530" s="166"/>
      <c r="S530" s="166"/>
      <c r="T530" s="167"/>
      <c r="AT530" s="161" t="s">
        <v>174</v>
      </c>
      <c r="AU530" s="161" t="s">
        <v>87</v>
      </c>
      <c r="AV530" s="12" t="s">
        <v>87</v>
      </c>
      <c r="AW530" s="12" t="s">
        <v>36</v>
      </c>
      <c r="AX530" s="12" t="s">
        <v>77</v>
      </c>
      <c r="AY530" s="161" t="s">
        <v>165</v>
      </c>
    </row>
    <row r="531" spans="2:65" s="13" customFormat="1" ht="11.25">
      <c r="B531" s="168"/>
      <c r="D531" s="153" t="s">
        <v>174</v>
      </c>
      <c r="E531" s="169" t="s">
        <v>1</v>
      </c>
      <c r="F531" s="170" t="s">
        <v>177</v>
      </c>
      <c r="H531" s="171">
        <v>5.96</v>
      </c>
      <c r="I531" s="172"/>
      <c r="L531" s="168"/>
      <c r="M531" s="173"/>
      <c r="N531" s="174"/>
      <c r="O531" s="174"/>
      <c r="P531" s="174"/>
      <c r="Q531" s="174"/>
      <c r="R531" s="174"/>
      <c r="S531" s="174"/>
      <c r="T531" s="175"/>
      <c r="AT531" s="169" t="s">
        <v>174</v>
      </c>
      <c r="AU531" s="169" t="s">
        <v>87</v>
      </c>
      <c r="AV531" s="13" t="s">
        <v>172</v>
      </c>
      <c r="AW531" s="13" t="s">
        <v>36</v>
      </c>
      <c r="AX531" s="13" t="s">
        <v>85</v>
      </c>
      <c r="AY531" s="169" t="s">
        <v>165</v>
      </c>
    </row>
    <row r="532" spans="2:65" s="1" customFormat="1" ht="16.5" customHeight="1">
      <c r="B532" s="139"/>
      <c r="C532" s="140" t="s">
        <v>763</v>
      </c>
      <c r="D532" s="140" t="s">
        <v>167</v>
      </c>
      <c r="E532" s="141" t="s">
        <v>764</v>
      </c>
      <c r="F532" s="142" t="s">
        <v>765</v>
      </c>
      <c r="G532" s="143" t="s">
        <v>258</v>
      </c>
      <c r="H532" s="144">
        <v>29.32</v>
      </c>
      <c r="I532" s="145"/>
      <c r="J532" s="146">
        <f>ROUND(I532*H532,2)</f>
        <v>0</v>
      </c>
      <c r="K532" s="142" t="s">
        <v>171</v>
      </c>
      <c r="L532" s="30"/>
      <c r="M532" s="147" t="s">
        <v>1</v>
      </c>
      <c r="N532" s="148" t="s">
        <v>48</v>
      </c>
      <c r="O532" s="49"/>
      <c r="P532" s="149">
        <f>O532*H532</f>
        <v>0</v>
      </c>
      <c r="Q532" s="149">
        <v>1.2540000000000001E-2</v>
      </c>
      <c r="R532" s="149">
        <f>Q532*H532</f>
        <v>0.36767280000000002</v>
      </c>
      <c r="S532" s="149">
        <v>0</v>
      </c>
      <c r="T532" s="150">
        <f>S532*H532</f>
        <v>0</v>
      </c>
      <c r="AR532" s="16" t="s">
        <v>248</v>
      </c>
      <c r="AT532" s="16" t="s">
        <v>167</v>
      </c>
      <c r="AU532" s="16" t="s">
        <v>87</v>
      </c>
      <c r="AY532" s="16" t="s">
        <v>165</v>
      </c>
      <c r="BE532" s="151">
        <f>IF(N532="základní",J532,0)</f>
        <v>0</v>
      </c>
      <c r="BF532" s="151">
        <f>IF(N532="snížená",J532,0)</f>
        <v>0</v>
      </c>
      <c r="BG532" s="151">
        <f>IF(N532="zákl. přenesená",J532,0)</f>
        <v>0</v>
      </c>
      <c r="BH532" s="151">
        <f>IF(N532="sníž. přenesená",J532,0)</f>
        <v>0</v>
      </c>
      <c r="BI532" s="151">
        <f>IF(N532="nulová",J532,0)</f>
        <v>0</v>
      </c>
      <c r="BJ532" s="16" t="s">
        <v>85</v>
      </c>
      <c r="BK532" s="151">
        <f>ROUND(I532*H532,2)</f>
        <v>0</v>
      </c>
      <c r="BL532" s="16" t="s">
        <v>248</v>
      </c>
      <c r="BM532" s="16" t="s">
        <v>766</v>
      </c>
    </row>
    <row r="533" spans="2:65" s="11" customFormat="1" ht="11.25">
      <c r="B533" s="152"/>
      <c r="D533" s="153" t="s">
        <v>174</v>
      </c>
      <c r="E533" s="154" t="s">
        <v>1</v>
      </c>
      <c r="F533" s="155" t="s">
        <v>767</v>
      </c>
      <c r="H533" s="154" t="s">
        <v>1</v>
      </c>
      <c r="I533" s="156"/>
      <c r="L533" s="152"/>
      <c r="M533" s="157"/>
      <c r="N533" s="158"/>
      <c r="O533" s="158"/>
      <c r="P533" s="158"/>
      <c r="Q533" s="158"/>
      <c r="R533" s="158"/>
      <c r="S533" s="158"/>
      <c r="T533" s="159"/>
      <c r="AT533" s="154" t="s">
        <v>174</v>
      </c>
      <c r="AU533" s="154" t="s">
        <v>87</v>
      </c>
      <c r="AV533" s="11" t="s">
        <v>85</v>
      </c>
      <c r="AW533" s="11" t="s">
        <v>36</v>
      </c>
      <c r="AX533" s="11" t="s">
        <v>77</v>
      </c>
      <c r="AY533" s="154" t="s">
        <v>165</v>
      </c>
    </row>
    <row r="534" spans="2:65" s="11" customFormat="1" ht="11.25">
      <c r="B534" s="152"/>
      <c r="D534" s="153" t="s">
        <v>174</v>
      </c>
      <c r="E534" s="154" t="s">
        <v>1</v>
      </c>
      <c r="F534" s="155" t="s">
        <v>768</v>
      </c>
      <c r="H534" s="154" t="s">
        <v>1</v>
      </c>
      <c r="I534" s="156"/>
      <c r="L534" s="152"/>
      <c r="M534" s="157"/>
      <c r="N534" s="158"/>
      <c r="O534" s="158"/>
      <c r="P534" s="158"/>
      <c r="Q534" s="158"/>
      <c r="R534" s="158"/>
      <c r="S534" s="158"/>
      <c r="T534" s="159"/>
      <c r="AT534" s="154" t="s">
        <v>174</v>
      </c>
      <c r="AU534" s="154" t="s">
        <v>87</v>
      </c>
      <c r="AV534" s="11" t="s">
        <v>85</v>
      </c>
      <c r="AW534" s="11" t="s">
        <v>36</v>
      </c>
      <c r="AX534" s="11" t="s">
        <v>77</v>
      </c>
      <c r="AY534" s="154" t="s">
        <v>165</v>
      </c>
    </row>
    <row r="535" spans="2:65" s="12" customFormat="1" ht="11.25">
      <c r="B535" s="160"/>
      <c r="D535" s="153" t="s">
        <v>174</v>
      </c>
      <c r="E535" s="161" t="s">
        <v>1</v>
      </c>
      <c r="F535" s="162" t="s">
        <v>769</v>
      </c>
      <c r="H535" s="163">
        <v>29.32</v>
      </c>
      <c r="I535" s="164"/>
      <c r="L535" s="160"/>
      <c r="M535" s="165"/>
      <c r="N535" s="166"/>
      <c r="O535" s="166"/>
      <c r="P535" s="166"/>
      <c r="Q535" s="166"/>
      <c r="R535" s="166"/>
      <c r="S535" s="166"/>
      <c r="T535" s="167"/>
      <c r="AT535" s="161" t="s">
        <v>174</v>
      </c>
      <c r="AU535" s="161" t="s">
        <v>87</v>
      </c>
      <c r="AV535" s="12" t="s">
        <v>87</v>
      </c>
      <c r="AW535" s="12" t="s">
        <v>36</v>
      </c>
      <c r="AX535" s="12" t="s">
        <v>77</v>
      </c>
      <c r="AY535" s="161" t="s">
        <v>165</v>
      </c>
    </row>
    <row r="536" spans="2:65" s="13" customFormat="1" ht="11.25">
      <c r="B536" s="168"/>
      <c r="D536" s="153" t="s">
        <v>174</v>
      </c>
      <c r="E536" s="169" t="s">
        <v>1</v>
      </c>
      <c r="F536" s="170" t="s">
        <v>177</v>
      </c>
      <c r="H536" s="171">
        <v>29.32</v>
      </c>
      <c r="I536" s="172"/>
      <c r="L536" s="168"/>
      <c r="M536" s="173"/>
      <c r="N536" s="174"/>
      <c r="O536" s="174"/>
      <c r="P536" s="174"/>
      <c r="Q536" s="174"/>
      <c r="R536" s="174"/>
      <c r="S536" s="174"/>
      <c r="T536" s="175"/>
      <c r="AT536" s="169" t="s">
        <v>174</v>
      </c>
      <c r="AU536" s="169" t="s">
        <v>87</v>
      </c>
      <c r="AV536" s="13" t="s">
        <v>172</v>
      </c>
      <c r="AW536" s="13" t="s">
        <v>36</v>
      </c>
      <c r="AX536" s="13" t="s">
        <v>85</v>
      </c>
      <c r="AY536" s="169" t="s">
        <v>165</v>
      </c>
    </row>
    <row r="537" spans="2:65" s="1" customFormat="1" ht="16.5" customHeight="1">
      <c r="B537" s="139"/>
      <c r="C537" s="140" t="s">
        <v>770</v>
      </c>
      <c r="D537" s="140" t="s">
        <v>167</v>
      </c>
      <c r="E537" s="141" t="s">
        <v>771</v>
      </c>
      <c r="F537" s="142" t="s">
        <v>772</v>
      </c>
      <c r="G537" s="143" t="s">
        <v>370</v>
      </c>
      <c r="H537" s="144">
        <v>42.11</v>
      </c>
      <c r="I537" s="145"/>
      <c r="J537" s="146">
        <f>ROUND(I537*H537,2)</f>
        <v>0</v>
      </c>
      <c r="K537" s="142" t="s">
        <v>171</v>
      </c>
      <c r="L537" s="30"/>
      <c r="M537" s="147" t="s">
        <v>1</v>
      </c>
      <c r="N537" s="148" t="s">
        <v>48</v>
      </c>
      <c r="O537" s="49"/>
      <c r="P537" s="149">
        <f>O537*H537</f>
        <v>0</v>
      </c>
      <c r="Q537" s="149">
        <v>2.5999999999999998E-4</v>
      </c>
      <c r="R537" s="149">
        <f>Q537*H537</f>
        <v>1.0948599999999999E-2</v>
      </c>
      <c r="S537" s="149">
        <v>0</v>
      </c>
      <c r="T537" s="150">
        <f>S537*H537</f>
        <v>0</v>
      </c>
      <c r="AR537" s="16" t="s">
        <v>248</v>
      </c>
      <c r="AT537" s="16" t="s">
        <v>167</v>
      </c>
      <c r="AU537" s="16" t="s">
        <v>87</v>
      </c>
      <c r="AY537" s="16" t="s">
        <v>165</v>
      </c>
      <c r="BE537" s="151">
        <f>IF(N537="základní",J537,0)</f>
        <v>0</v>
      </c>
      <c r="BF537" s="151">
        <f>IF(N537="snížená",J537,0)</f>
        <v>0</v>
      </c>
      <c r="BG537" s="151">
        <f>IF(N537="zákl. přenesená",J537,0)</f>
        <v>0</v>
      </c>
      <c r="BH537" s="151">
        <f>IF(N537="sníž. přenesená",J537,0)</f>
        <v>0</v>
      </c>
      <c r="BI537" s="151">
        <f>IF(N537="nulová",J537,0)</f>
        <v>0</v>
      </c>
      <c r="BJ537" s="16" t="s">
        <v>85</v>
      </c>
      <c r="BK537" s="151">
        <f>ROUND(I537*H537,2)</f>
        <v>0</v>
      </c>
      <c r="BL537" s="16" t="s">
        <v>248</v>
      </c>
      <c r="BM537" s="16" t="s">
        <v>773</v>
      </c>
    </row>
    <row r="538" spans="2:65" s="11" customFormat="1" ht="11.25">
      <c r="B538" s="152"/>
      <c r="D538" s="153" t="s">
        <v>174</v>
      </c>
      <c r="E538" s="154" t="s">
        <v>1</v>
      </c>
      <c r="F538" s="155" t="s">
        <v>774</v>
      </c>
      <c r="H538" s="154" t="s">
        <v>1</v>
      </c>
      <c r="I538" s="156"/>
      <c r="L538" s="152"/>
      <c r="M538" s="157"/>
      <c r="N538" s="158"/>
      <c r="O538" s="158"/>
      <c r="P538" s="158"/>
      <c r="Q538" s="158"/>
      <c r="R538" s="158"/>
      <c r="S538" s="158"/>
      <c r="T538" s="159"/>
      <c r="AT538" s="154" t="s">
        <v>174</v>
      </c>
      <c r="AU538" s="154" t="s">
        <v>87</v>
      </c>
      <c r="AV538" s="11" t="s">
        <v>85</v>
      </c>
      <c r="AW538" s="11" t="s">
        <v>36</v>
      </c>
      <c r="AX538" s="11" t="s">
        <v>77</v>
      </c>
      <c r="AY538" s="154" t="s">
        <v>165</v>
      </c>
    </row>
    <row r="539" spans="2:65" s="11" customFormat="1" ht="11.25">
      <c r="B539" s="152"/>
      <c r="D539" s="153" t="s">
        <v>174</v>
      </c>
      <c r="E539" s="154" t="s">
        <v>1</v>
      </c>
      <c r="F539" s="155" t="s">
        <v>775</v>
      </c>
      <c r="H539" s="154" t="s">
        <v>1</v>
      </c>
      <c r="I539" s="156"/>
      <c r="L539" s="152"/>
      <c r="M539" s="157"/>
      <c r="N539" s="158"/>
      <c r="O539" s="158"/>
      <c r="P539" s="158"/>
      <c r="Q539" s="158"/>
      <c r="R539" s="158"/>
      <c r="S539" s="158"/>
      <c r="T539" s="159"/>
      <c r="AT539" s="154" t="s">
        <v>174</v>
      </c>
      <c r="AU539" s="154" t="s">
        <v>87</v>
      </c>
      <c r="AV539" s="11" t="s">
        <v>85</v>
      </c>
      <c r="AW539" s="11" t="s">
        <v>36</v>
      </c>
      <c r="AX539" s="11" t="s">
        <v>77</v>
      </c>
      <c r="AY539" s="154" t="s">
        <v>165</v>
      </c>
    </row>
    <row r="540" spans="2:65" s="12" customFormat="1" ht="11.25">
      <c r="B540" s="160"/>
      <c r="D540" s="153" t="s">
        <v>174</v>
      </c>
      <c r="E540" s="161" t="s">
        <v>1</v>
      </c>
      <c r="F540" s="162" t="s">
        <v>776</v>
      </c>
      <c r="H540" s="163">
        <v>42.11</v>
      </c>
      <c r="I540" s="164"/>
      <c r="L540" s="160"/>
      <c r="M540" s="165"/>
      <c r="N540" s="166"/>
      <c r="O540" s="166"/>
      <c r="P540" s="166"/>
      <c r="Q540" s="166"/>
      <c r="R540" s="166"/>
      <c r="S540" s="166"/>
      <c r="T540" s="167"/>
      <c r="AT540" s="161" t="s">
        <v>174</v>
      </c>
      <c r="AU540" s="161" t="s">
        <v>87</v>
      </c>
      <c r="AV540" s="12" t="s">
        <v>87</v>
      </c>
      <c r="AW540" s="12" t="s">
        <v>36</v>
      </c>
      <c r="AX540" s="12" t="s">
        <v>77</v>
      </c>
      <c r="AY540" s="161" t="s">
        <v>165</v>
      </c>
    </row>
    <row r="541" spans="2:65" s="13" customFormat="1" ht="11.25">
      <c r="B541" s="168"/>
      <c r="D541" s="153" t="s">
        <v>174</v>
      </c>
      <c r="E541" s="169" t="s">
        <v>1</v>
      </c>
      <c r="F541" s="170" t="s">
        <v>177</v>
      </c>
      <c r="H541" s="171">
        <v>42.11</v>
      </c>
      <c r="I541" s="172"/>
      <c r="L541" s="168"/>
      <c r="M541" s="173"/>
      <c r="N541" s="174"/>
      <c r="O541" s="174"/>
      <c r="P541" s="174"/>
      <c r="Q541" s="174"/>
      <c r="R541" s="174"/>
      <c r="S541" s="174"/>
      <c r="T541" s="175"/>
      <c r="AT541" s="169" t="s">
        <v>174</v>
      </c>
      <c r="AU541" s="169" t="s">
        <v>87</v>
      </c>
      <c r="AV541" s="13" t="s">
        <v>172</v>
      </c>
      <c r="AW541" s="13" t="s">
        <v>36</v>
      </c>
      <c r="AX541" s="13" t="s">
        <v>85</v>
      </c>
      <c r="AY541" s="169" t="s">
        <v>165</v>
      </c>
    </row>
    <row r="542" spans="2:65" s="1" customFormat="1" ht="16.5" customHeight="1">
      <c r="B542" s="139"/>
      <c r="C542" s="140" t="s">
        <v>777</v>
      </c>
      <c r="D542" s="140" t="s">
        <v>167</v>
      </c>
      <c r="E542" s="141" t="s">
        <v>778</v>
      </c>
      <c r="F542" s="142" t="s">
        <v>779</v>
      </c>
      <c r="G542" s="143" t="s">
        <v>258</v>
      </c>
      <c r="H542" s="144">
        <v>35.28</v>
      </c>
      <c r="I542" s="145"/>
      <c r="J542" s="146">
        <f>ROUND(I542*H542,2)</f>
        <v>0</v>
      </c>
      <c r="K542" s="142" t="s">
        <v>171</v>
      </c>
      <c r="L542" s="30"/>
      <c r="M542" s="147" t="s">
        <v>1</v>
      </c>
      <c r="N542" s="148" t="s">
        <v>48</v>
      </c>
      <c r="O542" s="49"/>
      <c r="P542" s="149">
        <f>O542*H542</f>
        <v>0</v>
      </c>
      <c r="Q542" s="149">
        <v>1E-4</v>
      </c>
      <c r="R542" s="149">
        <f>Q542*H542</f>
        <v>3.5280000000000003E-3</v>
      </c>
      <c r="S542" s="149">
        <v>0</v>
      </c>
      <c r="T542" s="150">
        <f>S542*H542</f>
        <v>0</v>
      </c>
      <c r="AR542" s="16" t="s">
        <v>248</v>
      </c>
      <c r="AT542" s="16" t="s">
        <v>167</v>
      </c>
      <c r="AU542" s="16" t="s">
        <v>87</v>
      </c>
      <c r="AY542" s="16" t="s">
        <v>165</v>
      </c>
      <c r="BE542" s="151">
        <f>IF(N542="základní",J542,0)</f>
        <v>0</v>
      </c>
      <c r="BF542" s="151">
        <f>IF(N542="snížená",J542,0)</f>
        <v>0</v>
      </c>
      <c r="BG542" s="151">
        <f>IF(N542="zákl. přenesená",J542,0)</f>
        <v>0</v>
      </c>
      <c r="BH542" s="151">
        <f>IF(N542="sníž. přenesená",J542,0)</f>
        <v>0</v>
      </c>
      <c r="BI542" s="151">
        <f>IF(N542="nulová",J542,0)</f>
        <v>0</v>
      </c>
      <c r="BJ542" s="16" t="s">
        <v>85</v>
      </c>
      <c r="BK542" s="151">
        <f>ROUND(I542*H542,2)</f>
        <v>0</v>
      </c>
      <c r="BL542" s="16" t="s">
        <v>248</v>
      </c>
      <c r="BM542" s="16" t="s">
        <v>780</v>
      </c>
    </row>
    <row r="543" spans="2:65" s="1" customFormat="1" ht="16.5" customHeight="1">
      <c r="B543" s="139"/>
      <c r="C543" s="140" t="s">
        <v>781</v>
      </c>
      <c r="D543" s="140" t="s">
        <v>167</v>
      </c>
      <c r="E543" s="141" t="s">
        <v>782</v>
      </c>
      <c r="F543" s="142" t="s">
        <v>783</v>
      </c>
      <c r="G543" s="143" t="s">
        <v>258</v>
      </c>
      <c r="H543" s="144">
        <v>35.28</v>
      </c>
      <c r="I543" s="145"/>
      <c r="J543" s="146">
        <f>ROUND(I543*H543,2)</f>
        <v>0</v>
      </c>
      <c r="K543" s="142" t="s">
        <v>171</v>
      </c>
      <c r="L543" s="30"/>
      <c r="M543" s="147" t="s">
        <v>1</v>
      </c>
      <c r="N543" s="148" t="s">
        <v>48</v>
      </c>
      <c r="O543" s="49"/>
      <c r="P543" s="149">
        <f>O543*H543</f>
        <v>0</v>
      </c>
      <c r="Q543" s="149">
        <v>0</v>
      </c>
      <c r="R543" s="149">
        <f>Q543*H543</f>
        <v>0</v>
      </c>
      <c r="S543" s="149">
        <v>0</v>
      </c>
      <c r="T543" s="150">
        <f>S543*H543</f>
        <v>0</v>
      </c>
      <c r="AR543" s="16" t="s">
        <v>248</v>
      </c>
      <c r="AT543" s="16" t="s">
        <v>167</v>
      </c>
      <c r="AU543" s="16" t="s">
        <v>87</v>
      </c>
      <c r="AY543" s="16" t="s">
        <v>165</v>
      </c>
      <c r="BE543" s="151">
        <f>IF(N543="základní",J543,0)</f>
        <v>0</v>
      </c>
      <c r="BF543" s="151">
        <f>IF(N543="snížená",J543,0)</f>
        <v>0</v>
      </c>
      <c r="BG543" s="151">
        <f>IF(N543="zákl. přenesená",J543,0)</f>
        <v>0</v>
      </c>
      <c r="BH543" s="151">
        <f>IF(N543="sníž. přenesená",J543,0)</f>
        <v>0</v>
      </c>
      <c r="BI543" s="151">
        <f>IF(N543="nulová",J543,0)</f>
        <v>0</v>
      </c>
      <c r="BJ543" s="16" t="s">
        <v>85</v>
      </c>
      <c r="BK543" s="151">
        <f>ROUND(I543*H543,2)</f>
        <v>0</v>
      </c>
      <c r="BL543" s="16" t="s">
        <v>248</v>
      </c>
      <c r="BM543" s="16" t="s">
        <v>784</v>
      </c>
    </row>
    <row r="544" spans="2:65" s="11" customFormat="1" ht="11.25">
      <c r="B544" s="152"/>
      <c r="D544" s="153" t="s">
        <v>174</v>
      </c>
      <c r="E544" s="154" t="s">
        <v>1</v>
      </c>
      <c r="F544" s="155" t="s">
        <v>785</v>
      </c>
      <c r="H544" s="154" t="s">
        <v>1</v>
      </c>
      <c r="I544" s="156"/>
      <c r="L544" s="152"/>
      <c r="M544" s="157"/>
      <c r="N544" s="158"/>
      <c r="O544" s="158"/>
      <c r="P544" s="158"/>
      <c r="Q544" s="158"/>
      <c r="R544" s="158"/>
      <c r="S544" s="158"/>
      <c r="T544" s="159"/>
      <c r="AT544" s="154" t="s">
        <v>174</v>
      </c>
      <c r="AU544" s="154" t="s">
        <v>87</v>
      </c>
      <c r="AV544" s="11" t="s">
        <v>85</v>
      </c>
      <c r="AW544" s="11" t="s">
        <v>36</v>
      </c>
      <c r="AX544" s="11" t="s">
        <v>77</v>
      </c>
      <c r="AY544" s="154" t="s">
        <v>165</v>
      </c>
    </row>
    <row r="545" spans="2:65" s="11" customFormat="1" ht="11.25">
      <c r="B545" s="152"/>
      <c r="D545" s="153" t="s">
        <v>174</v>
      </c>
      <c r="E545" s="154" t="s">
        <v>1</v>
      </c>
      <c r="F545" s="155" t="s">
        <v>786</v>
      </c>
      <c r="H545" s="154" t="s">
        <v>1</v>
      </c>
      <c r="I545" s="156"/>
      <c r="L545" s="152"/>
      <c r="M545" s="157"/>
      <c r="N545" s="158"/>
      <c r="O545" s="158"/>
      <c r="P545" s="158"/>
      <c r="Q545" s="158"/>
      <c r="R545" s="158"/>
      <c r="S545" s="158"/>
      <c r="T545" s="159"/>
      <c r="AT545" s="154" t="s">
        <v>174</v>
      </c>
      <c r="AU545" s="154" t="s">
        <v>87</v>
      </c>
      <c r="AV545" s="11" t="s">
        <v>85</v>
      </c>
      <c r="AW545" s="11" t="s">
        <v>36</v>
      </c>
      <c r="AX545" s="11" t="s">
        <v>77</v>
      </c>
      <c r="AY545" s="154" t="s">
        <v>165</v>
      </c>
    </row>
    <row r="546" spans="2:65" s="12" customFormat="1" ht="11.25">
      <c r="B546" s="160"/>
      <c r="D546" s="153" t="s">
        <v>174</v>
      </c>
      <c r="E546" s="161" t="s">
        <v>1</v>
      </c>
      <c r="F546" s="162" t="s">
        <v>787</v>
      </c>
      <c r="H546" s="163">
        <v>35.28</v>
      </c>
      <c r="I546" s="164"/>
      <c r="L546" s="160"/>
      <c r="M546" s="165"/>
      <c r="N546" s="166"/>
      <c r="O546" s="166"/>
      <c r="P546" s="166"/>
      <c r="Q546" s="166"/>
      <c r="R546" s="166"/>
      <c r="S546" s="166"/>
      <c r="T546" s="167"/>
      <c r="AT546" s="161" t="s">
        <v>174</v>
      </c>
      <c r="AU546" s="161" t="s">
        <v>87</v>
      </c>
      <c r="AV546" s="12" t="s">
        <v>87</v>
      </c>
      <c r="AW546" s="12" t="s">
        <v>36</v>
      </c>
      <c r="AX546" s="12" t="s">
        <v>77</v>
      </c>
      <c r="AY546" s="161" t="s">
        <v>165</v>
      </c>
    </row>
    <row r="547" spans="2:65" s="13" customFormat="1" ht="11.25">
      <c r="B547" s="168"/>
      <c r="D547" s="153" t="s">
        <v>174</v>
      </c>
      <c r="E547" s="169" t="s">
        <v>1</v>
      </c>
      <c r="F547" s="170" t="s">
        <v>177</v>
      </c>
      <c r="H547" s="171">
        <v>35.28</v>
      </c>
      <c r="I547" s="172"/>
      <c r="L547" s="168"/>
      <c r="M547" s="173"/>
      <c r="N547" s="174"/>
      <c r="O547" s="174"/>
      <c r="P547" s="174"/>
      <c r="Q547" s="174"/>
      <c r="R547" s="174"/>
      <c r="S547" s="174"/>
      <c r="T547" s="175"/>
      <c r="AT547" s="169" t="s">
        <v>174</v>
      </c>
      <c r="AU547" s="169" t="s">
        <v>87</v>
      </c>
      <c r="AV547" s="13" t="s">
        <v>172</v>
      </c>
      <c r="AW547" s="13" t="s">
        <v>36</v>
      </c>
      <c r="AX547" s="13" t="s">
        <v>85</v>
      </c>
      <c r="AY547" s="169" t="s">
        <v>165</v>
      </c>
    </row>
    <row r="548" spans="2:65" s="1" customFormat="1" ht="16.5" customHeight="1">
      <c r="B548" s="139"/>
      <c r="C548" s="176" t="s">
        <v>788</v>
      </c>
      <c r="D548" s="176" t="s">
        <v>263</v>
      </c>
      <c r="E548" s="177" t="s">
        <v>789</v>
      </c>
      <c r="F548" s="178" t="s">
        <v>790</v>
      </c>
      <c r="G548" s="179" t="s">
        <v>258</v>
      </c>
      <c r="H548" s="180">
        <v>38.808</v>
      </c>
      <c r="I548" s="181"/>
      <c r="J548" s="182">
        <f>ROUND(I548*H548,2)</f>
        <v>0</v>
      </c>
      <c r="K548" s="178" t="s">
        <v>266</v>
      </c>
      <c r="L548" s="183"/>
      <c r="M548" s="184" t="s">
        <v>1</v>
      </c>
      <c r="N548" s="185" t="s">
        <v>48</v>
      </c>
      <c r="O548" s="49"/>
      <c r="P548" s="149">
        <f>O548*H548</f>
        <v>0</v>
      </c>
      <c r="Q548" s="149">
        <v>8.0000000000000007E-5</v>
      </c>
      <c r="R548" s="149">
        <f>Q548*H548</f>
        <v>3.1046400000000001E-3</v>
      </c>
      <c r="S548" s="149">
        <v>0</v>
      </c>
      <c r="T548" s="150">
        <f>S548*H548</f>
        <v>0</v>
      </c>
      <c r="AR548" s="16" t="s">
        <v>352</v>
      </c>
      <c r="AT548" s="16" t="s">
        <v>263</v>
      </c>
      <c r="AU548" s="16" t="s">
        <v>87</v>
      </c>
      <c r="AY548" s="16" t="s">
        <v>165</v>
      </c>
      <c r="BE548" s="151">
        <f>IF(N548="základní",J548,0)</f>
        <v>0</v>
      </c>
      <c r="BF548" s="151">
        <f>IF(N548="snížená",J548,0)</f>
        <v>0</v>
      </c>
      <c r="BG548" s="151">
        <f>IF(N548="zákl. přenesená",J548,0)</f>
        <v>0</v>
      </c>
      <c r="BH548" s="151">
        <f>IF(N548="sníž. přenesená",J548,0)</f>
        <v>0</v>
      </c>
      <c r="BI548" s="151">
        <f>IF(N548="nulová",J548,0)</f>
        <v>0</v>
      </c>
      <c r="BJ548" s="16" t="s">
        <v>85</v>
      </c>
      <c r="BK548" s="151">
        <f>ROUND(I548*H548,2)</f>
        <v>0</v>
      </c>
      <c r="BL548" s="16" t="s">
        <v>248</v>
      </c>
      <c r="BM548" s="16" t="s">
        <v>791</v>
      </c>
    </row>
    <row r="549" spans="2:65" s="12" customFormat="1" ht="11.25">
      <c r="B549" s="160"/>
      <c r="D549" s="153" t="s">
        <v>174</v>
      </c>
      <c r="F549" s="162" t="s">
        <v>792</v>
      </c>
      <c r="H549" s="163">
        <v>38.808</v>
      </c>
      <c r="I549" s="164"/>
      <c r="L549" s="160"/>
      <c r="M549" s="165"/>
      <c r="N549" s="166"/>
      <c r="O549" s="166"/>
      <c r="P549" s="166"/>
      <c r="Q549" s="166"/>
      <c r="R549" s="166"/>
      <c r="S549" s="166"/>
      <c r="T549" s="167"/>
      <c r="AT549" s="161" t="s">
        <v>174</v>
      </c>
      <c r="AU549" s="161" t="s">
        <v>87</v>
      </c>
      <c r="AV549" s="12" t="s">
        <v>87</v>
      </c>
      <c r="AW549" s="12" t="s">
        <v>3</v>
      </c>
      <c r="AX549" s="12" t="s">
        <v>85</v>
      </c>
      <c r="AY549" s="161" t="s">
        <v>165</v>
      </c>
    </row>
    <row r="550" spans="2:65" s="1" customFormat="1" ht="16.5" customHeight="1">
      <c r="B550" s="139"/>
      <c r="C550" s="140" t="s">
        <v>793</v>
      </c>
      <c r="D550" s="140" t="s">
        <v>167</v>
      </c>
      <c r="E550" s="141" t="s">
        <v>794</v>
      </c>
      <c r="F550" s="142" t="s">
        <v>795</v>
      </c>
      <c r="G550" s="143" t="s">
        <v>258</v>
      </c>
      <c r="H550" s="144">
        <v>30.52</v>
      </c>
      <c r="I550" s="145"/>
      <c r="J550" s="146">
        <f>ROUND(I550*H550,2)</f>
        <v>0</v>
      </c>
      <c r="K550" s="142" t="s">
        <v>171</v>
      </c>
      <c r="L550" s="30"/>
      <c r="M550" s="147" t="s">
        <v>1</v>
      </c>
      <c r="N550" s="148" t="s">
        <v>48</v>
      </c>
      <c r="O550" s="49"/>
      <c r="P550" s="149">
        <f>O550*H550</f>
        <v>0</v>
      </c>
      <c r="Q550" s="149">
        <v>1.39E-3</v>
      </c>
      <c r="R550" s="149">
        <f>Q550*H550</f>
        <v>4.2422799999999997E-2</v>
      </c>
      <c r="S550" s="149">
        <v>0</v>
      </c>
      <c r="T550" s="150">
        <f>S550*H550</f>
        <v>0</v>
      </c>
      <c r="AR550" s="16" t="s">
        <v>248</v>
      </c>
      <c r="AT550" s="16" t="s">
        <v>167</v>
      </c>
      <c r="AU550" s="16" t="s">
        <v>87</v>
      </c>
      <c r="AY550" s="16" t="s">
        <v>165</v>
      </c>
      <c r="BE550" s="151">
        <f>IF(N550="základní",J550,0)</f>
        <v>0</v>
      </c>
      <c r="BF550" s="151">
        <f>IF(N550="snížená",J550,0)</f>
        <v>0</v>
      </c>
      <c r="BG550" s="151">
        <f>IF(N550="zákl. přenesená",J550,0)</f>
        <v>0</v>
      </c>
      <c r="BH550" s="151">
        <f>IF(N550="sníž. přenesená",J550,0)</f>
        <v>0</v>
      </c>
      <c r="BI550" s="151">
        <f>IF(N550="nulová",J550,0)</f>
        <v>0</v>
      </c>
      <c r="BJ550" s="16" t="s">
        <v>85</v>
      </c>
      <c r="BK550" s="151">
        <f>ROUND(I550*H550,2)</f>
        <v>0</v>
      </c>
      <c r="BL550" s="16" t="s">
        <v>248</v>
      </c>
      <c r="BM550" s="16" t="s">
        <v>796</v>
      </c>
    </row>
    <row r="551" spans="2:65" s="11" customFormat="1" ht="11.25">
      <c r="B551" s="152"/>
      <c r="D551" s="153" t="s">
        <v>174</v>
      </c>
      <c r="E551" s="154" t="s">
        <v>1</v>
      </c>
      <c r="F551" s="155" t="s">
        <v>797</v>
      </c>
      <c r="H551" s="154" t="s">
        <v>1</v>
      </c>
      <c r="I551" s="156"/>
      <c r="L551" s="152"/>
      <c r="M551" s="157"/>
      <c r="N551" s="158"/>
      <c r="O551" s="158"/>
      <c r="P551" s="158"/>
      <c r="Q551" s="158"/>
      <c r="R551" s="158"/>
      <c r="S551" s="158"/>
      <c r="T551" s="159"/>
      <c r="AT551" s="154" t="s">
        <v>174</v>
      </c>
      <c r="AU551" s="154" t="s">
        <v>87</v>
      </c>
      <c r="AV551" s="11" t="s">
        <v>85</v>
      </c>
      <c r="AW551" s="11" t="s">
        <v>36</v>
      </c>
      <c r="AX551" s="11" t="s">
        <v>77</v>
      </c>
      <c r="AY551" s="154" t="s">
        <v>165</v>
      </c>
    </row>
    <row r="552" spans="2:65" s="11" customFormat="1" ht="11.25">
      <c r="B552" s="152"/>
      <c r="D552" s="153" t="s">
        <v>174</v>
      </c>
      <c r="E552" s="154" t="s">
        <v>1</v>
      </c>
      <c r="F552" s="155" t="s">
        <v>798</v>
      </c>
      <c r="H552" s="154" t="s">
        <v>1</v>
      </c>
      <c r="I552" s="156"/>
      <c r="L552" s="152"/>
      <c r="M552" s="157"/>
      <c r="N552" s="158"/>
      <c r="O552" s="158"/>
      <c r="P552" s="158"/>
      <c r="Q552" s="158"/>
      <c r="R552" s="158"/>
      <c r="S552" s="158"/>
      <c r="T552" s="159"/>
      <c r="AT552" s="154" t="s">
        <v>174</v>
      </c>
      <c r="AU552" s="154" t="s">
        <v>87</v>
      </c>
      <c r="AV552" s="11" t="s">
        <v>85</v>
      </c>
      <c r="AW552" s="11" t="s">
        <v>36</v>
      </c>
      <c r="AX552" s="11" t="s">
        <v>77</v>
      </c>
      <c r="AY552" s="154" t="s">
        <v>165</v>
      </c>
    </row>
    <row r="553" spans="2:65" s="12" customFormat="1" ht="11.25">
      <c r="B553" s="160"/>
      <c r="D553" s="153" t="s">
        <v>174</v>
      </c>
      <c r="E553" s="161" t="s">
        <v>1</v>
      </c>
      <c r="F553" s="162" t="s">
        <v>799</v>
      </c>
      <c r="H553" s="163">
        <v>30.52</v>
      </c>
      <c r="I553" s="164"/>
      <c r="L553" s="160"/>
      <c r="M553" s="165"/>
      <c r="N553" s="166"/>
      <c r="O553" s="166"/>
      <c r="P553" s="166"/>
      <c r="Q553" s="166"/>
      <c r="R553" s="166"/>
      <c r="S553" s="166"/>
      <c r="T553" s="167"/>
      <c r="AT553" s="161" t="s">
        <v>174</v>
      </c>
      <c r="AU553" s="161" t="s">
        <v>87</v>
      </c>
      <c r="AV553" s="12" t="s">
        <v>87</v>
      </c>
      <c r="AW553" s="12" t="s">
        <v>36</v>
      </c>
      <c r="AX553" s="12" t="s">
        <v>77</v>
      </c>
      <c r="AY553" s="161" t="s">
        <v>165</v>
      </c>
    </row>
    <row r="554" spans="2:65" s="13" customFormat="1" ht="11.25">
      <c r="B554" s="168"/>
      <c r="D554" s="153" t="s">
        <v>174</v>
      </c>
      <c r="E554" s="169" t="s">
        <v>1</v>
      </c>
      <c r="F554" s="170" t="s">
        <v>177</v>
      </c>
      <c r="H554" s="171">
        <v>30.52</v>
      </c>
      <c r="I554" s="172"/>
      <c r="L554" s="168"/>
      <c r="M554" s="173"/>
      <c r="N554" s="174"/>
      <c r="O554" s="174"/>
      <c r="P554" s="174"/>
      <c r="Q554" s="174"/>
      <c r="R554" s="174"/>
      <c r="S554" s="174"/>
      <c r="T554" s="175"/>
      <c r="AT554" s="169" t="s">
        <v>174</v>
      </c>
      <c r="AU554" s="169" t="s">
        <v>87</v>
      </c>
      <c r="AV554" s="13" t="s">
        <v>172</v>
      </c>
      <c r="AW554" s="13" t="s">
        <v>36</v>
      </c>
      <c r="AX554" s="13" t="s">
        <v>85</v>
      </c>
      <c r="AY554" s="169" t="s">
        <v>165</v>
      </c>
    </row>
    <row r="555" spans="2:65" s="1" customFormat="1" ht="16.5" customHeight="1">
      <c r="B555" s="139"/>
      <c r="C555" s="176" t="s">
        <v>97</v>
      </c>
      <c r="D555" s="176" t="s">
        <v>263</v>
      </c>
      <c r="E555" s="177" t="s">
        <v>800</v>
      </c>
      <c r="F555" s="178" t="s">
        <v>801</v>
      </c>
      <c r="G555" s="179" t="s">
        <v>258</v>
      </c>
      <c r="H555" s="180">
        <v>33.572000000000003</v>
      </c>
      <c r="I555" s="181"/>
      <c r="J555" s="182">
        <f>ROUND(I555*H555,2)</f>
        <v>0</v>
      </c>
      <c r="K555" s="178" t="s">
        <v>266</v>
      </c>
      <c r="L555" s="183"/>
      <c r="M555" s="184" t="s">
        <v>1</v>
      </c>
      <c r="N555" s="185" t="s">
        <v>48</v>
      </c>
      <c r="O555" s="49"/>
      <c r="P555" s="149">
        <f>O555*H555</f>
        <v>0</v>
      </c>
      <c r="Q555" s="149">
        <v>8.0000000000000002E-3</v>
      </c>
      <c r="R555" s="149">
        <f>Q555*H555</f>
        <v>0.26857600000000004</v>
      </c>
      <c r="S555" s="149">
        <v>0</v>
      </c>
      <c r="T555" s="150">
        <f>S555*H555</f>
        <v>0</v>
      </c>
      <c r="AR555" s="16" t="s">
        <v>352</v>
      </c>
      <c r="AT555" s="16" t="s">
        <v>263</v>
      </c>
      <c r="AU555" s="16" t="s">
        <v>87</v>
      </c>
      <c r="AY555" s="16" t="s">
        <v>165</v>
      </c>
      <c r="BE555" s="151">
        <f>IF(N555="základní",J555,0)</f>
        <v>0</v>
      </c>
      <c r="BF555" s="151">
        <f>IF(N555="snížená",J555,0)</f>
        <v>0</v>
      </c>
      <c r="BG555" s="151">
        <f>IF(N555="zákl. přenesená",J555,0)</f>
        <v>0</v>
      </c>
      <c r="BH555" s="151">
        <f>IF(N555="sníž. přenesená",J555,0)</f>
        <v>0</v>
      </c>
      <c r="BI555" s="151">
        <f>IF(N555="nulová",J555,0)</f>
        <v>0</v>
      </c>
      <c r="BJ555" s="16" t="s">
        <v>85</v>
      </c>
      <c r="BK555" s="151">
        <f>ROUND(I555*H555,2)</f>
        <v>0</v>
      </c>
      <c r="BL555" s="16" t="s">
        <v>248</v>
      </c>
      <c r="BM555" s="16" t="s">
        <v>802</v>
      </c>
    </row>
    <row r="556" spans="2:65" s="12" customFormat="1" ht="11.25">
      <c r="B556" s="160"/>
      <c r="D556" s="153" t="s">
        <v>174</v>
      </c>
      <c r="F556" s="162" t="s">
        <v>803</v>
      </c>
      <c r="H556" s="163">
        <v>33.572000000000003</v>
      </c>
      <c r="I556" s="164"/>
      <c r="L556" s="160"/>
      <c r="M556" s="165"/>
      <c r="N556" s="166"/>
      <c r="O556" s="166"/>
      <c r="P556" s="166"/>
      <c r="Q556" s="166"/>
      <c r="R556" s="166"/>
      <c r="S556" s="166"/>
      <c r="T556" s="167"/>
      <c r="AT556" s="161" t="s">
        <v>174</v>
      </c>
      <c r="AU556" s="161" t="s">
        <v>87</v>
      </c>
      <c r="AV556" s="12" t="s">
        <v>87</v>
      </c>
      <c r="AW556" s="12" t="s">
        <v>3</v>
      </c>
      <c r="AX556" s="12" t="s">
        <v>85</v>
      </c>
      <c r="AY556" s="161" t="s">
        <v>165</v>
      </c>
    </row>
    <row r="557" spans="2:65" s="1" customFormat="1" ht="16.5" customHeight="1">
      <c r="B557" s="139"/>
      <c r="C557" s="140" t="s">
        <v>804</v>
      </c>
      <c r="D557" s="140" t="s">
        <v>167</v>
      </c>
      <c r="E557" s="141" t="s">
        <v>805</v>
      </c>
      <c r="F557" s="142" t="s">
        <v>806</v>
      </c>
      <c r="G557" s="143" t="s">
        <v>251</v>
      </c>
      <c r="H557" s="144">
        <v>0.76900000000000002</v>
      </c>
      <c r="I557" s="145"/>
      <c r="J557" s="146">
        <f>ROUND(I557*H557,2)</f>
        <v>0</v>
      </c>
      <c r="K557" s="142" t="s">
        <v>171</v>
      </c>
      <c r="L557" s="30"/>
      <c r="M557" s="147" t="s">
        <v>1</v>
      </c>
      <c r="N557" s="148" t="s">
        <v>48</v>
      </c>
      <c r="O557" s="49"/>
      <c r="P557" s="149">
        <f>O557*H557</f>
        <v>0</v>
      </c>
      <c r="Q557" s="149">
        <v>0</v>
      </c>
      <c r="R557" s="149">
        <f>Q557*H557</f>
        <v>0</v>
      </c>
      <c r="S557" s="149">
        <v>0</v>
      </c>
      <c r="T557" s="150">
        <f>S557*H557</f>
        <v>0</v>
      </c>
      <c r="AR557" s="16" t="s">
        <v>248</v>
      </c>
      <c r="AT557" s="16" t="s">
        <v>167</v>
      </c>
      <c r="AU557" s="16" t="s">
        <v>87</v>
      </c>
      <c r="AY557" s="16" t="s">
        <v>165</v>
      </c>
      <c r="BE557" s="151">
        <f>IF(N557="základní",J557,0)</f>
        <v>0</v>
      </c>
      <c r="BF557" s="151">
        <f>IF(N557="snížená",J557,0)</f>
        <v>0</v>
      </c>
      <c r="BG557" s="151">
        <f>IF(N557="zákl. přenesená",J557,0)</f>
        <v>0</v>
      </c>
      <c r="BH557" s="151">
        <f>IF(N557="sníž. přenesená",J557,0)</f>
        <v>0</v>
      </c>
      <c r="BI557" s="151">
        <f>IF(N557="nulová",J557,0)</f>
        <v>0</v>
      </c>
      <c r="BJ557" s="16" t="s">
        <v>85</v>
      </c>
      <c r="BK557" s="151">
        <f>ROUND(I557*H557,2)</f>
        <v>0</v>
      </c>
      <c r="BL557" s="16" t="s">
        <v>248</v>
      </c>
      <c r="BM557" s="16" t="s">
        <v>807</v>
      </c>
    </row>
    <row r="558" spans="2:65" s="10" customFormat="1" ht="22.9" customHeight="1">
      <c r="B558" s="126"/>
      <c r="D558" s="127" t="s">
        <v>76</v>
      </c>
      <c r="E558" s="137" t="s">
        <v>808</v>
      </c>
      <c r="F558" s="137" t="s">
        <v>809</v>
      </c>
      <c r="I558" s="129"/>
      <c r="J558" s="138">
        <f>BK558</f>
        <v>0</v>
      </c>
      <c r="L558" s="126"/>
      <c r="M558" s="131"/>
      <c r="N558" s="132"/>
      <c r="O558" s="132"/>
      <c r="P558" s="133">
        <f>SUM(P559:P598)</f>
        <v>0</v>
      </c>
      <c r="Q558" s="132"/>
      <c r="R558" s="133">
        <f>SUM(R559:R598)</f>
        <v>1.7482705000000001</v>
      </c>
      <c r="S558" s="132"/>
      <c r="T558" s="134">
        <f>SUM(T559:T598)</f>
        <v>0</v>
      </c>
      <c r="AR558" s="127" t="s">
        <v>87</v>
      </c>
      <c r="AT558" s="135" t="s">
        <v>76</v>
      </c>
      <c r="AU558" s="135" t="s">
        <v>85</v>
      </c>
      <c r="AY558" s="127" t="s">
        <v>165</v>
      </c>
      <c r="BK558" s="136">
        <f>SUM(BK559:BK598)</f>
        <v>0</v>
      </c>
    </row>
    <row r="559" spans="2:65" s="1" customFormat="1" ht="16.5" customHeight="1">
      <c r="B559" s="139"/>
      <c r="C559" s="140" t="s">
        <v>810</v>
      </c>
      <c r="D559" s="140" t="s">
        <v>167</v>
      </c>
      <c r="E559" s="141" t="s">
        <v>811</v>
      </c>
      <c r="F559" s="142" t="s">
        <v>812</v>
      </c>
      <c r="G559" s="143" t="s">
        <v>258</v>
      </c>
      <c r="H559" s="144">
        <v>101.4</v>
      </c>
      <c r="I559" s="145"/>
      <c r="J559" s="146">
        <f>ROUND(I559*H559,2)</f>
        <v>0</v>
      </c>
      <c r="K559" s="142" t="s">
        <v>171</v>
      </c>
      <c r="L559" s="30"/>
      <c r="M559" s="147" t="s">
        <v>1</v>
      </c>
      <c r="N559" s="148" t="s">
        <v>48</v>
      </c>
      <c r="O559" s="49"/>
      <c r="P559" s="149">
        <f>O559*H559</f>
        <v>0</v>
      </c>
      <c r="Q559" s="149">
        <v>0</v>
      </c>
      <c r="R559" s="149">
        <f>Q559*H559</f>
        <v>0</v>
      </c>
      <c r="S559" s="149">
        <v>0</v>
      </c>
      <c r="T559" s="150">
        <f>S559*H559</f>
        <v>0</v>
      </c>
      <c r="AR559" s="16" t="s">
        <v>248</v>
      </c>
      <c r="AT559" s="16" t="s">
        <v>167</v>
      </c>
      <c r="AU559" s="16" t="s">
        <v>87</v>
      </c>
      <c r="AY559" s="16" t="s">
        <v>165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6" t="s">
        <v>85</v>
      </c>
      <c r="BK559" s="151">
        <f>ROUND(I559*H559,2)</f>
        <v>0</v>
      </c>
      <c r="BL559" s="16" t="s">
        <v>248</v>
      </c>
      <c r="BM559" s="16" t="s">
        <v>813</v>
      </c>
    </row>
    <row r="560" spans="2:65" s="11" customFormat="1" ht="11.25">
      <c r="B560" s="152"/>
      <c r="D560" s="153" t="s">
        <v>174</v>
      </c>
      <c r="E560" s="154" t="s">
        <v>1</v>
      </c>
      <c r="F560" s="155" t="s">
        <v>814</v>
      </c>
      <c r="H560" s="154" t="s">
        <v>1</v>
      </c>
      <c r="I560" s="156"/>
      <c r="L560" s="152"/>
      <c r="M560" s="157"/>
      <c r="N560" s="158"/>
      <c r="O560" s="158"/>
      <c r="P560" s="158"/>
      <c r="Q560" s="158"/>
      <c r="R560" s="158"/>
      <c r="S560" s="158"/>
      <c r="T560" s="159"/>
      <c r="AT560" s="154" t="s">
        <v>174</v>
      </c>
      <c r="AU560" s="154" t="s">
        <v>87</v>
      </c>
      <c r="AV560" s="11" t="s">
        <v>85</v>
      </c>
      <c r="AW560" s="11" t="s">
        <v>36</v>
      </c>
      <c r="AX560" s="11" t="s">
        <v>77</v>
      </c>
      <c r="AY560" s="154" t="s">
        <v>165</v>
      </c>
    </row>
    <row r="561" spans="2:65" s="11" customFormat="1" ht="11.25">
      <c r="B561" s="152"/>
      <c r="D561" s="153" t="s">
        <v>174</v>
      </c>
      <c r="E561" s="154" t="s">
        <v>1</v>
      </c>
      <c r="F561" s="155" t="s">
        <v>664</v>
      </c>
      <c r="H561" s="154" t="s">
        <v>1</v>
      </c>
      <c r="I561" s="156"/>
      <c r="L561" s="152"/>
      <c r="M561" s="157"/>
      <c r="N561" s="158"/>
      <c r="O561" s="158"/>
      <c r="P561" s="158"/>
      <c r="Q561" s="158"/>
      <c r="R561" s="158"/>
      <c r="S561" s="158"/>
      <c r="T561" s="159"/>
      <c r="AT561" s="154" t="s">
        <v>174</v>
      </c>
      <c r="AU561" s="154" t="s">
        <v>87</v>
      </c>
      <c r="AV561" s="11" t="s">
        <v>85</v>
      </c>
      <c r="AW561" s="11" t="s">
        <v>36</v>
      </c>
      <c r="AX561" s="11" t="s">
        <v>77</v>
      </c>
      <c r="AY561" s="154" t="s">
        <v>165</v>
      </c>
    </row>
    <row r="562" spans="2:65" s="12" customFormat="1" ht="11.25">
      <c r="B562" s="160"/>
      <c r="D562" s="153" t="s">
        <v>174</v>
      </c>
      <c r="E562" s="161" t="s">
        <v>1</v>
      </c>
      <c r="F562" s="162" t="s">
        <v>665</v>
      </c>
      <c r="H562" s="163">
        <v>101.4</v>
      </c>
      <c r="I562" s="164"/>
      <c r="L562" s="160"/>
      <c r="M562" s="165"/>
      <c r="N562" s="166"/>
      <c r="O562" s="166"/>
      <c r="P562" s="166"/>
      <c r="Q562" s="166"/>
      <c r="R562" s="166"/>
      <c r="S562" s="166"/>
      <c r="T562" s="167"/>
      <c r="AT562" s="161" t="s">
        <v>174</v>
      </c>
      <c r="AU562" s="161" t="s">
        <v>87</v>
      </c>
      <c r="AV562" s="12" t="s">
        <v>87</v>
      </c>
      <c r="AW562" s="12" t="s">
        <v>36</v>
      </c>
      <c r="AX562" s="12" t="s">
        <v>77</v>
      </c>
      <c r="AY562" s="161" t="s">
        <v>165</v>
      </c>
    </row>
    <row r="563" spans="2:65" s="13" customFormat="1" ht="11.25">
      <c r="B563" s="168"/>
      <c r="D563" s="153" t="s">
        <v>174</v>
      </c>
      <c r="E563" s="169" t="s">
        <v>1</v>
      </c>
      <c r="F563" s="170" t="s">
        <v>177</v>
      </c>
      <c r="H563" s="171">
        <v>101.4</v>
      </c>
      <c r="I563" s="172"/>
      <c r="L563" s="168"/>
      <c r="M563" s="173"/>
      <c r="N563" s="174"/>
      <c r="O563" s="174"/>
      <c r="P563" s="174"/>
      <c r="Q563" s="174"/>
      <c r="R563" s="174"/>
      <c r="S563" s="174"/>
      <c r="T563" s="175"/>
      <c r="AT563" s="169" t="s">
        <v>174</v>
      </c>
      <c r="AU563" s="169" t="s">
        <v>87</v>
      </c>
      <c r="AV563" s="13" t="s">
        <v>172</v>
      </c>
      <c r="AW563" s="13" t="s">
        <v>36</v>
      </c>
      <c r="AX563" s="13" t="s">
        <v>85</v>
      </c>
      <c r="AY563" s="169" t="s">
        <v>165</v>
      </c>
    </row>
    <row r="564" spans="2:65" s="1" customFormat="1" ht="16.5" customHeight="1">
      <c r="B564" s="139"/>
      <c r="C564" s="176" t="s">
        <v>815</v>
      </c>
      <c r="D564" s="176" t="s">
        <v>263</v>
      </c>
      <c r="E564" s="177" t="s">
        <v>816</v>
      </c>
      <c r="F564" s="178" t="s">
        <v>817</v>
      </c>
      <c r="G564" s="179" t="s">
        <v>258</v>
      </c>
      <c r="H564" s="180">
        <v>111.54</v>
      </c>
      <c r="I564" s="181"/>
      <c r="J564" s="182">
        <f>ROUND(I564*H564,2)</f>
        <v>0</v>
      </c>
      <c r="K564" s="178" t="s">
        <v>266</v>
      </c>
      <c r="L564" s="183"/>
      <c r="M564" s="184" t="s">
        <v>1</v>
      </c>
      <c r="N564" s="185" t="s">
        <v>48</v>
      </c>
      <c r="O564" s="49"/>
      <c r="P564" s="149">
        <f>O564*H564</f>
        <v>0</v>
      </c>
      <c r="Q564" s="149">
        <v>2.5000000000000001E-3</v>
      </c>
      <c r="R564" s="149">
        <f>Q564*H564</f>
        <v>0.27885000000000004</v>
      </c>
      <c r="S564" s="149">
        <v>0</v>
      </c>
      <c r="T564" s="150">
        <f>S564*H564</f>
        <v>0</v>
      </c>
      <c r="AR564" s="16" t="s">
        <v>352</v>
      </c>
      <c r="AT564" s="16" t="s">
        <v>263</v>
      </c>
      <c r="AU564" s="16" t="s">
        <v>87</v>
      </c>
      <c r="AY564" s="16" t="s">
        <v>165</v>
      </c>
      <c r="BE564" s="151">
        <f>IF(N564="základní",J564,0)</f>
        <v>0</v>
      </c>
      <c r="BF564" s="151">
        <f>IF(N564="snížená",J564,0)</f>
        <v>0</v>
      </c>
      <c r="BG564" s="151">
        <f>IF(N564="zákl. přenesená",J564,0)</f>
        <v>0</v>
      </c>
      <c r="BH564" s="151">
        <f>IF(N564="sníž. přenesená",J564,0)</f>
        <v>0</v>
      </c>
      <c r="BI564" s="151">
        <f>IF(N564="nulová",J564,0)</f>
        <v>0</v>
      </c>
      <c r="BJ564" s="16" t="s">
        <v>85</v>
      </c>
      <c r="BK564" s="151">
        <f>ROUND(I564*H564,2)</f>
        <v>0</v>
      </c>
      <c r="BL564" s="16" t="s">
        <v>248</v>
      </c>
      <c r="BM564" s="16" t="s">
        <v>818</v>
      </c>
    </row>
    <row r="565" spans="2:65" s="12" customFormat="1" ht="11.25">
      <c r="B565" s="160"/>
      <c r="D565" s="153" t="s">
        <v>174</v>
      </c>
      <c r="F565" s="162" t="s">
        <v>670</v>
      </c>
      <c r="H565" s="163">
        <v>111.54</v>
      </c>
      <c r="I565" s="164"/>
      <c r="L565" s="160"/>
      <c r="M565" s="165"/>
      <c r="N565" s="166"/>
      <c r="O565" s="166"/>
      <c r="P565" s="166"/>
      <c r="Q565" s="166"/>
      <c r="R565" s="166"/>
      <c r="S565" s="166"/>
      <c r="T565" s="167"/>
      <c r="AT565" s="161" t="s">
        <v>174</v>
      </c>
      <c r="AU565" s="161" t="s">
        <v>87</v>
      </c>
      <c r="AV565" s="12" t="s">
        <v>87</v>
      </c>
      <c r="AW565" s="12" t="s">
        <v>3</v>
      </c>
      <c r="AX565" s="12" t="s">
        <v>85</v>
      </c>
      <c r="AY565" s="161" t="s">
        <v>165</v>
      </c>
    </row>
    <row r="566" spans="2:65" s="1" customFormat="1" ht="16.5" customHeight="1">
      <c r="B566" s="139"/>
      <c r="C566" s="140" t="s">
        <v>819</v>
      </c>
      <c r="D566" s="140" t="s">
        <v>167</v>
      </c>
      <c r="E566" s="141" t="s">
        <v>820</v>
      </c>
      <c r="F566" s="142" t="s">
        <v>821</v>
      </c>
      <c r="G566" s="143" t="s">
        <v>258</v>
      </c>
      <c r="H566" s="144">
        <v>180.5</v>
      </c>
      <c r="I566" s="145"/>
      <c r="J566" s="146">
        <f>ROUND(I566*H566,2)</f>
        <v>0</v>
      </c>
      <c r="K566" s="142" t="s">
        <v>266</v>
      </c>
      <c r="L566" s="30"/>
      <c r="M566" s="147" t="s">
        <v>1</v>
      </c>
      <c r="N566" s="148" t="s">
        <v>48</v>
      </c>
      <c r="O566" s="49"/>
      <c r="P566" s="149">
        <f>O566*H566</f>
        <v>0</v>
      </c>
      <c r="Q566" s="149">
        <v>7.6E-3</v>
      </c>
      <c r="R566" s="149">
        <f>Q566*H566</f>
        <v>1.3717999999999999</v>
      </c>
      <c r="S566" s="149">
        <v>0</v>
      </c>
      <c r="T566" s="150">
        <f>S566*H566</f>
        <v>0</v>
      </c>
      <c r="AR566" s="16" t="s">
        <v>248</v>
      </c>
      <c r="AT566" s="16" t="s">
        <v>167</v>
      </c>
      <c r="AU566" s="16" t="s">
        <v>87</v>
      </c>
      <c r="AY566" s="16" t="s">
        <v>165</v>
      </c>
      <c r="BE566" s="151">
        <f>IF(N566="základní",J566,0)</f>
        <v>0</v>
      </c>
      <c r="BF566" s="151">
        <f>IF(N566="snížená",J566,0)</f>
        <v>0</v>
      </c>
      <c r="BG566" s="151">
        <f>IF(N566="zákl. přenesená",J566,0)</f>
        <v>0</v>
      </c>
      <c r="BH566" s="151">
        <f>IF(N566="sníž. přenesená",J566,0)</f>
        <v>0</v>
      </c>
      <c r="BI566" s="151">
        <f>IF(N566="nulová",J566,0)</f>
        <v>0</v>
      </c>
      <c r="BJ566" s="16" t="s">
        <v>85</v>
      </c>
      <c r="BK566" s="151">
        <f>ROUND(I566*H566,2)</f>
        <v>0</v>
      </c>
      <c r="BL566" s="16" t="s">
        <v>248</v>
      </c>
      <c r="BM566" s="16" t="s">
        <v>822</v>
      </c>
    </row>
    <row r="567" spans="2:65" s="11" customFormat="1" ht="11.25">
      <c r="B567" s="152"/>
      <c r="D567" s="153" t="s">
        <v>174</v>
      </c>
      <c r="E567" s="154" t="s">
        <v>1</v>
      </c>
      <c r="F567" s="155" t="s">
        <v>823</v>
      </c>
      <c r="H567" s="154" t="s">
        <v>1</v>
      </c>
      <c r="I567" s="156"/>
      <c r="L567" s="152"/>
      <c r="M567" s="157"/>
      <c r="N567" s="158"/>
      <c r="O567" s="158"/>
      <c r="P567" s="158"/>
      <c r="Q567" s="158"/>
      <c r="R567" s="158"/>
      <c r="S567" s="158"/>
      <c r="T567" s="159"/>
      <c r="AT567" s="154" t="s">
        <v>174</v>
      </c>
      <c r="AU567" s="154" t="s">
        <v>87</v>
      </c>
      <c r="AV567" s="11" t="s">
        <v>85</v>
      </c>
      <c r="AW567" s="11" t="s">
        <v>36</v>
      </c>
      <c r="AX567" s="11" t="s">
        <v>77</v>
      </c>
      <c r="AY567" s="154" t="s">
        <v>165</v>
      </c>
    </row>
    <row r="568" spans="2:65" s="11" customFormat="1" ht="11.25">
      <c r="B568" s="152"/>
      <c r="D568" s="153" t="s">
        <v>174</v>
      </c>
      <c r="E568" s="154" t="s">
        <v>1</v>
      </c>
      <c r="F568" s="155" t="s">
        <v>664</v>
      </c>
      <c r="H568" s="154" t="s">
        <v>1</v>
      </c>
      <c r="I568" s="156"/>
      <c r="L568" s="152"/>
      <c r="M568" s="157"/>
      <c r="N568" s="158"/>
      <c r="O568" s="158"/>
      <c r="P568" s="158"/>
      <c r="Q568" s="158"/>
      <c r="R568" s="158"/>
      <c r="S568" s="158"/>
      <c r="T568" s="159"/>
      <c r="AT568" s="154" t="s">
        <v>174</v>
      </c>
      <c r="AU568" s="154" t="s">
        <v>87</v>
      </c>
      <c r="AV568" s="11" t="s">
        <v>85</v>
      </c>
      <c r="AW568" s="11" t="s">
        <v>36</v>
      </c>
      <c r="AX568" s="11" t="s">
        <v>77</v>
      </c>
      <c r="AY568" s="154" t="s">
        <v>165</v>
      </c>
    </row>
    <row r="569" spans="2:65" s="12" customFormat="1" ht="11.25">
      <c r="B569" s="160"/>
      <c r="D569" s="153" t="s">
        <v>174</v>
      </c>
      <c r="E569" s="161" t="s">
        <v>1</v>
      </c>
      <c r="F569" s="162" t="s">
        <v>665</v>
      </c>
      <c r="H569" s="163">
        <v>101.4</v>
      </c>
      <c r="I569" s="164"/>
      <c r="L569" s="160"/>
      <c r="M569" s="165"/>
      <c r="N569" s="166"/>
      <c r="O569" s="166"/>
      <c r="P569" s="166"/>
      <c r="Q569" s="166"/>
      <c r="R569" s="166"/>
      <c r="S569" s="166"/>
      <c r="T569" s="167"/>
      <c r="AT569" s="161" t="s">
        <v>174</v>
      </c>
      <c r="AU569" s="161" t="s">
        <v>87</v>
      </c>
      <c r="AV569" s="12" t="s">
        <v>87</v>
      </c>
      <c r="AW569" s="12" t="s">
        <v>36</v>
      </c>
      <c r="AX569" s="12" t="s">
        <v>77</v>
      </c>
      <c r="AY569" s="161" t="s">
        <v>165</v>
      </c>
    </row>
    <row r="570" spans="2:65" s="11" customFormat="1" ht="11.25">
      <c r="B570" s="152"/>
      <c r="D570" s="153" t="s">
        <v>174</v>
      </c>
      <c r="E570" s="154" t="s">
        <v>1</v>
      </c>
      <c r="F570" s="155" t="s">
        <v>721</v>
      </c>
      <c r="H570" s="154" t="s">
        <v>1</v>
      </c>
      <c r="I570" s="156"/>
      <c r="L570" s="152"/>
      <c r="M570" s="157"/>
      <c r="N570" s="158"/>
      <c r="O570" s="158"/>
      <c r="P570" s="158"/>
      <c r="Q570" s="158"/>
      <c r="R570" s="158"/>
      <c r="S570" s="158"/>
      <c r="T570" s="159"/>
      <c r="AT570" s="154" t="s">
        <v>174</v>
      </c>
      <c r="AU570" s="154" t="s">
        <v>87</v>
      </c>
      <c r="AV570" s="11" t="s">
        <v>85</v>
      </c>
      <c r="AW570" s="11" t="s">
        <v>36</v>
      </c>
      <c r="AX570" s="11" t="s">
        <v>77</v>
      </c>
      <c r="AY570" s="154" t="s">
        <v>165</v>
      </c>
    </row>
    <row r="571" spans="2:65" s="12" customFormat="1" ht="11.25">
      <c r="B571" s="160"/>
      <c r="D571" s="153" t="s">
        <v>174</v>
      </c>
      <c r="E571" s="161" t="s">
        <v>1</v>
      </c>
      <c r="F571" s="162" t="s">
        <v>824</v>
      </c>
      <c r="H571" s="163">
        <v>79.099999999999994</v>
      </c>
      <c r="I571" s="164"/>
      <c r="L571" s="160"/>
      <c r="M571" s="165"/>
      <c r="N571" s="166"/>
      <c r="O571" s="166"/>
      <c r="P571" s="166"/>
      <c r="Q571" s="166"/>
      <c r="R571" s="166"/>
      <c r="S571" s="166"/>
      <c r="T571" s="167"/>
      <c r="AT571" s="161" t="s">
        <v>174</v>
      </c>
      <c r="AU571" s="161" t="s">
        <v>87</v>
      </c>
      <c r="AV571" s="12" t="s">
        <v>87</v>
      </c>
      <c r="AW571" s="12" t="s">
        <v>36</v>
      </c>
      <c r="AX571" s="12" t="s">
        <v>77</v>
      </c>
      <c r="AY571" s="161" t="s">
        <v>165</v>
      </c>
    </row>
    <row r="572" spans="2:65" s="13" customFormat="1" ht="11.25">
      <c r="B572" s="168"/>
      <c r="D572" s="153" t="s">
        <v>174</v>
      </c>
      <c r="E572" s="169" t="s">
        <v>1</v>
      </c>
      <c r="F572" s="170" t="s">
        <v>177</v>
      </c>
      <c r="H572" s="171">
        <v>180.5</v>
      </c>
      <c r="I572" s="172"/>
      <c r="L572" s="168"/>
      <c r="M572" s="173"/>
      <c r="N572" s="174"/>
      <c r="O572" s="174"/>
      <c r="P572" s="174"/>
      <c r="Q572" s="174"/>
      <c r="R572" s="174"/>
      <c r="S572" s="174"/>
      <c r="T572" s="175"/>
      <c r="AT572" s="169" t="s">
        <v>174</v>
      </c>
      <c r="AU572" s="169" t="s">
        <v>87</v>
      </c>
      <c r="AV572" s="13" t="s">
        <v>172</v>
      </c>
      <c r="AW572" s="13" t="s">
        <v>36</v>
      </c>
      <c r="AX572" s="13" t="s">
        <v>85</v>
      </c>
      <c r="AY572" s="169" t="s">
        <v>165</v>
      </c>
    </row>
    <row r="573" spans="2:65" s="1" customFormat="1" ht="16.5" customHeight="1">
      <c r="B573" s="139"/>
      <c r="C573" s="140" t="s">
        <v>825</v>
      </c>
      <c r="D573" s="140" t="s">
        <v>167</v>
      </c>
      <c r="E573" s="141" t="s">
        <v>826</v>
      </c>
      <c r="F573" s="142" t="s">
        <v>827</v>
      </c>
      <c r="G573" s="143" t="s">
        <v>370</v>
      </c>
      <c r="H573" s="144">
        <v>7</v>
      </c>
      <c r="I573" s="145"/>
      <c r="J573" s="146">
        <f>ROUND(I573*H573,2)</f>
        <v>0</v>
      </c>
      <c r="K573" s="142" t="s">
        <v>171</v>
      </c>
      <c r="L573" s="30"/>
      <c r="M573" s="147" t="s">
        <v>1</v>
      </c>
      <c r="N573" s="148" t="s">
        <v>48</v>
      </c>
      <c r="O573" s="49"/>
      <c r="P573" s="149">
        <f>O573*H573</f>
        <v>0</v>
      </c>
      <c r="Q573" s="149">
        <v>1.5100000000000001E-3</v>
      </c>
      <c r="R573" s="149">
        <f>Q573*H573</f>
        <v>1.057E-2</v>
      </c>
      <c r="S573" s="149">
        <v>0</v>
      </c>
      <c r="T573" s="150">
        <f>S573*H573</f>
        <v>0</v>
      </c>
      <c r="AR573" s="16" t="s">
        <v>248</v>
      </c>
      <c r="AT573" s="16" t="s">
        <v>167</v>
      </c>
      <c r="AU573" s="16" t="s">
        <v>87</v>
      </c>
      <c r="AY573" s="16" t="s">
        <v>165</v>
      </c>
      <c r="BE573" s="151">
        <f>IF(N573="základní",J573,0)</f>
        <v>0</v>
      </c>
      <c r="BF573" s="151">
        <f>IF(N573="snížená",J573,0)</f>
        <v>0</v>
      </c>
      <c r="BG573" s="151">
        <f>IF(N573="zákl. přenesená",J573,0)</f>
        <v>0</v>
      </c>
      <c r="BH573" s="151">
        <f>IF(N573="sníž. přenesená",J573,0)</f>
        <v>0</v>
      </c>
      <c r="BI573" s="151">
        <f>IF(N573="nulová",J573,0)</f>
        <v>0</v>
      </c>
      <c r="BJ573" s="16" t="s">
        <v>85</v>
      </c>
      <c r="BK573" s="151">
        <f>ROUND(I573*H573,2)</f>
        <v>0</v>
      </c>
      <c r="BL573" s="16" t="s">
        <v>248</v>
      </c>
      <c r="BM573" s="16" t="s">
        <v>828</v>
      </c>
    </row>
    <row r="574" spans="2:65" s="11" customFormat="1" ht="11.25">
      <c r="B574" s="152"/>
      <c r="D574" s="153" t="s">
        <v>174</v>
      </c>
      <c r="E574" s="154" t="s">
        <v>1</v>
      </c>
      <c r="F574" s="155" t="s">
        <v>829</v>
      </c>
      <c r="H574" s="154" t="s">
        <v>1</v>
      </c>
      <c r="I574" s="156"/>
      <c r="L574" s="152"/>
      <c r="M574" s="157"/>
      <c r="N574" s="158"/>
      <c r="O574" s="158"/>
      <c r="P574" s="158"/>
      <c r="Q574" s="158"/>
      <c r="R574" s="158"/>
      <c r="S574" s="158"/>
      <c r="T574" s="159"/>
      <c r="AT574" s="154" t="s">
        <v>174</v>
      </c>
      <c r="AU574" s="154" t="s">
        <v>87</v>
      </c>
      <c r="AV574" s="11" t="s">
        <v>85</v>
      </c>
      <c r="AW574" s="11" t="s">
        <v>36</v>
      </c>
      <c r="AX574" s="11" t="s">
        <v>77</v>
      </c>
      <c r="AY574" s="154" t="s">
        <v>165</v>
      </c>
    </row>
    <row r="575" spans="2:65" s="11" customFormat="1" ht="11.25">
      <c r="B575" s="152"/>
      <c r="D575" s="153" t="s">
        <v>174</v>
      </c>
      <c r="E575" s="154" t="s">
        <v>1</v>
      </c>
      <c r="F575" s="155" t="s">
        <v>830</v>
      </c>
      <c r="H575" s="154" t="s">
        <v>1</v>
      </c>
      <c r="I575" s="156"/>
      <c r="L575" s="152"/>
      <c r="M575" s="157"/>
      <c r="N575" s="158"/>
      <c r="O575" s="158"/>
      <c r="P575" s="158"/>
      <c r="Q575" s="158"/>
      <c r="R575" s="158"/>
      <c r="S575" s="158"/>
      <c r="T575" s="159"/>
      <c r="AT575" s="154" t="s">
        <v>174</v>
      </c>
      <c r="AU575" s="154" t="s">
        <v>87</v>
      </c>
      <c r="AV575" s="11" t="s">
        <v>85</v>
      </c>
      <c r="AW575" s="11" t="s">
        <v>36</v>
      </c>
      <c r="AX575" s="11" t="s">
        <v>77</v>
      </c>
      <c r="AY575" s="154" t="s">
        <v>165</v>
      </c>
    </row>
    <row r="576" spans="2:65" s="12" customFormat="1" ht="11.25">
      <c r="B576" s="160"/>
      <c r="D576" s="153" t="s">
        <v>174</v>
      </c>
      <c r="E576" s="161" t="s">
        <v>1</v>
      </c>
      <c r="F576" s="162" t="s">
        <v>831</v>
      </c>
      <c r="H576" s="163">
        <v>1.25</v>
      </c>
      <c r="I576" s="164"/>
      <c r="L576" s="160"/>
      <c r="M576" s="165"/>
      <c r="N576" s="166"/>
      <c r="O576" s="166"/>
      <c r="P576" s="166"/>
      <c r="Q576" s="166"/>
      <c r="R576" s="166"/>
      <c r="S576" s="166"/>
      <c r="T576" s="167"/>
      <c r="AT576" s="161" t="s">
        <v>174</v>
      </c>
      <c r="AU576" s="161" t="s">
        <v>87</v>
      </c>
      <c r="AV576" s="12" t="s">
        <v>87</v>
      </c>
      <c r="AW576" s="12" t="s">
        <v>36</v>
      </c>
      <c r="AX576" s="12" t="s">
        <v>77</v>
      </c>
      <c r="AY576" s="161" t="s">
        <v>165</v>
      </c>
    </row>
    <row r="577" spans="2:65" s="11" customFormat="1" ht="11.25">
      <c r="B577" s="152"/>
      <c r="D577" s="153" t="s">
        <v>174</v>
      </c>
      <c r="E577" s="154" t="s">
        <v>1</v>
      </c>
      <c r="F577" s="155" t="s">
        <v>832</v>
      </c>
      <c r="H577" s="154" t="s">
        <v>1</v>
      </c>
      <c r="I577" s="156"/>
      <c r="L577" s="152"/>
      <c r="M577" s="157"/>
      <c r="N577" s="158"/>
      <c r="O577" s="158"/>
      <c r="P577" s="158"/>
      <c r="Q577" s="158"/>
      <c r="R577" s="158"/>
      <c r="S577" s="158"/>
      <c r="T577" s="159"/>
      <c r="AT577" s="154" t="s">
        <v>174</v>
      </c>
      <c r="AU577" s="154" t="s">
        <v>87</v>
      </c>
      <c r="AV577" s="11" t="s">
        <v>85</v>
      </c>
      <c r="AW577" s="11" t="s">
        <v>36</v>
      </c>
      <c r="AX577" s="11" t="s">
        <v>77</v>
      </c>
      <c r="AY577" s="154" t="s">
        <v>165</v>
      </c>
    </row>
    <row r="578" spans="2:65" s="12" customFormat="1" ht="11.25">
      <c r="B578" s="160"/>
      <c r="D578" s="153" t="s">
        <v>174</v>
      </c>
      <c r="E578" s="161" t="s">
        <v>1</v>
      </c>
      <c r="F578" s="162" t="s">
        <v>833</v>
      </c>
      <c r="H578" s="163">
        <v>3</v>
      </c>
      <c r="I578" s="164"/>
      <c r="L578" s="160"/>
      <c r="M578" s="165"/>
      <c r="N578" s="166"/>
      <c r="O578" s="166"/>
      <c r="P578" s="166"/>
      <c r="Q578" s="166"/>
      <c r="R578" s="166"/>
      <c r="S578" s="166"/>
      <c r="T578" s="167"/>
      <c r="AT578" s="161" t="s">
        <v>174</v>
      </c>
      <c r="AU578" s="161" t="s">
        <v>87</v>
      </c>
      <c r="AV578" s="12" t="s">
        <v>87</v>
      </c>
      <c r="AW578" s="12" t="s">
        <v>36</v>
      </c>
      <c r="AX578" s="12" t="s">
        <v>77</v>
      </c>
      <c r="AY578" s="161" t="s">
        <v>165</v>
      </c>
    </row>
    <row r="579" spans="2:65" s="11" customFormat="1" ht="11.25">
      <c r="B579" s="152"/>
      <c r="D579" s="153" t="s">
        <v>174</v>
      </c>
      <c r="E579" s="154" t="s">
        <v>1</v>
      </c>
      <c r="F579" s="155" t="s">
        <v>834</v>
      </c>
      <c r="H579" s="154" t="s">
        <v>1</v>
      </c>
      <c r="I579" s="156"/>
      <c r="L579" s="152"/>
      <c r="M579" s="157"/>
      <c r="N579" s="158"/>
      <c r="O579" s="158"/>
      <c r="P579" s="158"/>
      <c r="Q579" s="158"/>
      <c r="R579" s="158"/>
      <c r="S579" s="158"/>
      <c r="T579" s="159"/>
      <c r="AT579" s="154" t="s">
        <v>174</v>
      </c>
      <c r="AU579" s="154" t="s">
        <v>87</v>
      </c>
      <c r="AV579" s="11" t="s">
        <v>85</v>
      </c>
      <c r="AW579" s="11" t="s">
        <v>36</v>
      </c>
      <c r="AX579" s="11" t="s">
        <v>77</v>
      </c>
      <c r="AY579" s="154" t="s">
        <v>165</v>
      </c>
    </row>
    <row r="580" spans="2:65" s="12" customFormat="1" ht="11.25">
      <c r="B580" s="160"/>
      <c r="D580" s="153" t="s">
        <v>174</v>
      </c>
      <c r="E580" s="161" t="s">
        <v>1</v>
      </c>
      <c r="F580" s="162" t="s">
        <v>835</v>
      </c>
      <c r="H580" s="163">
        <v>1</v>
      </c>
      <c r="I580" s="164"/>
      <c r="L580" s="160"/>
      <c r="M580" s="165"/>
      <c r="N580" s="166"/>
      <c r="O580" s="166"/>
      <c r="P580" s="166"/>
      <c r="Q580" s="166"/>
      <c r="R580" s="166"/>
      <c r="S580" s="166"/>
      <c r="T580" s="167"/>
      <c r="AT580" s="161" t="s">
        <v>174</v>
      </c>
      <c r="AU580" s="161" t="s">
        <v>87</v>
      </c>
      <c r="AV580" s="12" t="s">
        <v>87</v>
      </c>
      <c r="AW580" s="12" t="s">
        <v>36</v>
      </c>
      <c r="AX580" s="12" t="s">
        <v>77</v>
      </c>
      <c r="AY580" s="161" t="s">
        <v>165</v>
      </c>
    </row>
    <row r="581" spans="2:65" s="11" customFormat="1" ht="11.25">
      <c r="B581" s="152"/>
      <c r="D581" s="153" t="s">
        <v>174</v>
      </c>
      <c r="E581" s="154" t="s">
        <v>1</v>
      </c>
      <c r="F581" s="155" t="s">
        <v>836</v>
      </c>
      <c r="H581" s="154" t="s">
        <v>1</v>
      </c>
      <c r="I581" s="156"/>
      <c r="L581" s="152"/>
      <c r="M581" s="157"/>
      <c r="N581" s="158"/>
      <c r="O581" s="158"/>
      <c r="P581" s="158"/>
      <c r="Q581" s="158"/>
      <c r="R581" s="158"/>
      <c r="S581" s="158"/>
      <c r="T581" s="159"/>
      <c r="AT581" s="154" t="s">
        <v>174</v>
      </c>
      <c r="AU581" s="154" t="s">
        <v>87</v>
      </c>
      <c r="AV581" s="11" t="s">
        <v>85</v>
      </c>
      <c r="AW581" s="11" t="s">
        <v>36</v>
      </c>
      <c r="AX581" s="11" t="s">
        <v>77</v>
      </c>
      <c r="AY581" s="154" t="s">
        <v>165</v>
      </c>
    </row>
    <row r="582" spans="2:65" s="12" customFormat="1" ht="11.25">
      <c r="B582" s="160"/>
      <c r="D582" s="153" t="s">
        <v>174</v>
      </c>
      <c r="E582" s="161" t="s">
        <v>1</v>
      </c>
      <c r="F582" s="162" t="s">
        <v>837</v>
      </c>
      <c r="H582" s="163">
        <v>1.75</v>
      </c>
      <c r="I582" s="164"/>
      <c r="L582" s="160"/>
      <c r="M582" s="165"/>
      <c r="N582" s="166"/>
      <c r="O582" s="166"/>
      <c r="P582" s="166"/>
      <c r="Q582" s="166"/>
      <c r="R582" s="166"/>
      <c r="S582" s="166"/>
      <c r="T582" s="167"/>
      <c r="AT582" s="161" t="s">
        <v>174</v>
      </c>
      <c r="AU582" s="161" t="s">
        <v>87</v>
      </c>
      <c r="AV582" s="12" t="s">
        <v>87</v>
      </c>
      <c r="AW582" s="12" t="s">
        <v>36</v>
      </c>
      <c r="AX582" s="12" t="s">
        <v>77</v>
      </c>
      <c r="AY582" s="161" t="s">
        <v>165</v>
      </c>
    </row>
    <row r="583" spans="2:65" s="13" customFormat="1" ht="11.25">
      <c r="B583" s="168"/>
      <c r="D583" s="153" t="s">
        <v>174</v>
      </c>
      <c r="E583" s="169" t="s">
        <v>1</v>
      </c>
      <c r="F583" s="170" t="s">
        <v>177</v>
      </c>
      <c r="H583" s="171">
        <v>7</v>
      </c>
      <c r="I583" s="172"/>
      <c r="L583" s="168"/>
      <c r="M583" s="173"/>
      <c r="N583" s="174"/>
      <c r="O583" s="174"/>
      <c r="P583" s="174"/>
      <c r="Q583" s="174"/>
      <c r="R583" s="174"/>
      <c r="S583" s="174"/>
      <c r="T583" s="175"/>
      <c r="AT583" s="169" t="s">
        <v>174</v>
      </c>
      <c r="AU583" s="169" t="s">
        <v>87</v>
      </c>
      <c r="AV583" s="13" t="s">
        <v>172</v>
      </c>
      <c r="AW583" s="13" t="s">
        <v>36</v>
      </c>
      <c r="AX583" s="13" t="s">
        <v>85</v>
      </c>
      <c r="AY583" s="169" t="s">
        <v>165</v>
      </c>
    </row>
    <row r="584" spans="2:65" s="1" customFormat="1" ht="16.5" customHeight="1">
      <c r="B584" s="139"/>
      <c r="C584" s="140" t="s">
        <v>838</v>
      </c>
      <c r="D584" s="140" t="s">
        <v>167</v>
      </c>
      <c r="E584" s="141" t="s">
        <v>839</v>
      </c>
      <c r="F584" s="142" t="s">
        <v>840</v>
      </c>
      <c r="G584" s="143" t="s">
        <v>378</v>
      </c>
      <c r="H584" s="144">
        <v>14</v>
      </c>
      <c r="I584" s="145"/>
      <c r="J584" s="146">
        <f>ROUND(I584*H584,2)</f>
        <v>0</v>
      </c>
      <c r="K584" s="142" t="s">
        <v>171</v>
      </c>
      <c r="L584" s="30"/>
      <c r="M584" s="147" t="s">
        <v>1</v>
      </c>
      <c r="N584" s="148" t="s">
        <v>48</v>
      </c>
      <c r="O584" s="49"/>
      <c r="P584" s="149">
        <f>O584*H584</f>
        <v>0</v>
      </c>
      <c r="Q584" s="149">
        <v>0</v>
      </c>
      <c r="R584" s="149">
        <f>Q584*H584</f>
        <v>0</v>
      </c>
      <c r="S584" s="149">
        <v>0</v>
      </c>
      <c r="T584" s="150">
        <f>S584*H584</f>
        <v>0</v>
      </c>
      <c r="AR584" s="16" t="s">
        <v>248</v>
      </c>
      <c r="AT584" s="16" t="s">
        <v>167</v>
      </c>
      <c r="AU584" s="16" t="s">
        <v>87</v>
      </c>
      <c r="AY584" s="16" t="s">
        <v>165</v>
      </c>
      <c r="BE584" s="151">
        <f>IF(N584="základní",J584,0)</f>
        <v>0</v>
      </c>
      <c r="BF584" s="151">
        <f>IF(N584="snížená",J584,0)</f>
        <v>0</v>
      </c>
      <c r="BG584" s="151">
        <f>IF(N584="zákl. přenesená",J584,0)</f>
        <v>0</v>
      </c>
      <c r="BH584" s="151">
        <f>IF(N584="sníž. přenesená",J584,0)</f>
        <v>0</v>
      </c>
      <c r="BI584" s="151">
        <f>IF(N584="nulová",J584,0)</f>
        <v>0</v>
      </c>
      <c r="BJ584" s="16" t="s">
        <v>85</v>
      </c>
      <c r="BK584" s="151">
        <f>ROUND(I584*H584,2)</f>
        <v>0</v>
      </c>
      <c r="BL584" s="16" t="s">
        <v>248</v>
      </c>
      <c r="BM584" s="16" t="s">
        <v>841</v>
      </c>
    </row>
    <row r="585" spans="2:65" s="1" customFormat="1" ht="16.5" customHeight="1">
      <c r="B585" s="139"/>
      <c r="C585" s="140" t="s">
        <v>842</v>
      </c>
      <c r="D585" s="140" t="s">
        <v>167</v>
      </c>
      <c r="E585" s="141" t="s">
        <v>843</v>
      </c>
      <c r="F585" s="142" t="s">
        <v>844</v>
      </c>
      <c r="G585" s="143" t="s">
        <v>370</v>
      </c>
      <c r="H585" s="144">
        <v>19.399999999999999</v>
      </c>
      <c r="I585" s="145"/>
      <c r="J585" s="146">
        <f>ROUND(I585*H585,2)</f>
        <v>0</v>
      </c>
      <c r="K585" s="142" t="s">
        <v>171</v>
      </c>
      <c r="L585" s="30"/>
      <c r="M585" s="147" t="s">
        <v>1</v>
      </c>
      <c r="N585" s="148" t="s">
        <v>48</v>
      </c>
      <c r="O585" s="49"/>
      <c r="P585" s="149">
        <f>O585*H585</f>
        <v>0</v>
      </c>
      <c r="Q585" s="149">
        <v>3.6600000000000001E-3</v>
      </c>
      <c r="R585" s="149">
        <f>Q585*H585</f>
        <v>7.1003999999999998E-2</v>
      </c>
      <c r="S585" s="149">
        <v>0</v>
      </c>
      <c r="T585" s="150">
        <f>S585*H585</f>
        <v>0</v>
      </c>
      <c r="AR585" s="16" t="s">
        <v>248</v>
      </c>
      <c r="AT585" s="16" t="s">
        <v>167</v>
      </c>
      <c r="AU585" s="16" t="s">
        <v>87</v>
      </c>
      <c r="AY585" s="16" t="s">
        <v>165</v>
      </c>
      <c r="BE585" s="151">
        <f>IF(N585="základní",J585,0)</f>
        <v>0</v>
      </c>
      <c r="BF585" s="151">
        <f>IF(N585="snížená",J585,0)</f>
        <v>0</v>
      </c>
      <c r="BG585" s="151">
        <f>IF(N585="zákl. přenesená",J585,0)</f>
        <v>0</v>
      </c>
      <c r="BH585" s="151">
        <f>IF(N585="sníž. přenesená",J585,0)</f>
        <v>0</v>
      </c>
      <c r="BI585" s="151">
        <f>IF(N585="nulová",J585,0)</f>
        <v>0</v>
      </c>
      <c r="BJ585" s="16" t="s">
        <v>85</v>
      </c>
      <c r="BK585" s="151">
        <f>ROUND(I585*H585,2)</f>
        <v>0</v>
      </c>
      <c r="BL585" s="16" t="s">
        <v>248</v>
      </c>
      <c r="BM585" s="16" t="s">
        <v>845</v>
      </c>
    </row>
    <row r="586" spans="2:65" s="11" customFormat="1" ht="11.25">
      <c r="B586" s="152"/>
      <c r="D586" s="153" t="s">
        <v>174</v>
      </c>
      <c r="E586" s="154" t="s">
        <v>1</v>
      </c>
      <c r="F586" s="155" t="s">
        <v>846</v>
      </c>
      <c r="H586" s="154" t="s">
        <v>1</v>
      </c>
      <c r="I586" s="156"/>
      <c r="L586" s="152"/>
      <c r="M586" s="157"/>
      <c r="N586" s="158"/>
      <c r="O586" s="158"/>
      <c r="P586" s="158"/>
      <c r="Q586" s="158"/>
      <c r="R586" s="158"/>
      <c r="S586" s="158"/>
      <c r="T586" s="159"/>
      <c r="AT586" s="154" t="s">
        <v>174</v>
      </c>
      <c r="AU586" s="154" t="s">
        <v>87</v>
      </c>
      <c r="AV586" s="11" t="s">
        <v>85</v>
      </c>
      <c r="AW586" s="11" t="s">
        <v>36</v>
      </c>
      <c r="AX586" s="11" t="s">
        <v>77</v>
      </c>
      <c r="AY586" s="154" t="s">
        <v>165</v>
      </c>
    </row>
    <row r="587" spans="2:65" s="11" customFormat="1" ht="11.25">
      <c r="B587" s="152"/>
      <c r="D587" s="153" t="s">
        <v>174</v>
      </c>
      <c r="E587" s="154" t="s">
        <v>1</v>
      </c>
      <c r="F587" s="155" t="s">
        <v>847</v>
      </c>
      <c r="H587" s="154" t="s">
        <v>1</v>
      </c>
      <c r="I587" s="156"/>
      <c r="L587" s="152"/>
      <c r="M587" s="157"/>
      <c r="N587" s="158"/>
      <c r="O587" s="158"/>
      <c r="P587" s="158"/>
      <c r="Q587" s="158"/>
      <c r="R587" s="158"/>
      <c r="S587" s="158"/>
      <c r="T587" s="159"/>
      <c r="AT587" s="154" t="s">
        <v>174</v>
      </c>
      <c r="AU587" s="154" t="s">
        <v>87</v>
      </c>
      <c r="AV587" s="11" t="s">
        <v>85</v>
      </c>
      <c r="AW587" s="11" t="s">
        <v>36</v>
      </c>
      <c r="AX587" s="11" t="s">
        <v>77</v>
      </c>
      <c r="AY587" s="154" t="s">
        <v>165</v>
      </c>
    </row>
    <row r="588" spans="2:65" s="12" customFormat="1" ht="11.25">
      <c r="B588" s="160"/>
      <c r="D588" s="153" t="s">
        <v>174</v>
      </c>
      <c r="E588" s="161" t="s">
        <v>1</v>
      </c>
      <c r="F588" s="162" t="s">
        <v>848</v>
      </c>
      <c r="H588" s="163">
        <v>19.399999999999999</v>
      </c>
      <c r="I588" s="164"/>
      <c r="L588" s="160"/>
      <c r="M588" s="165"/>
      <c r="N588" s="166"/>
      <c r="O588" s="166"/>
      <c r="P588" s="166"/>
      <c r="Q588" s="166"/>
      <c r="R588" s="166"/>
      <c r="S588" s="166"/>
      <c r="T588" s="167"/>
      <c r="AT588" s="161" t="s">
        <v>174</v>
      </c>
      <c r="AU588" s="161" t="s">
        <v>87</v>
      </c>
      <c r="AV588" s="12" t="s">
        <v>87</v>
      </c>
      <c r="AW588" s="12" t="s">
        <v>36</v>
      </c>
      <c r="AX588" s="12" t="s">
        <v>77</v>
      </c>
      <c r="AY588" s="161" t="s">
        <v>165</v>
      </c>
    </row>
    <row r="589" spans="2:65" s="13" customFormat="1" ht="11.25">
      <c r="B589" s="168"/>
      <c r="D589" s="153" t="s">
        <v>174</v>
      </c>
      <c r="E589" s="169" t="s">
        <v>1</v>
      </c>
      <c r="F589" s="170" t="s">
        <v>177</v>
      </c>
      <c r="H589" s="171">
        <v>19.399999999999999</v>
      </c>
      <c r="I589" s="172"/>
      <c r="L589" s="168"/>
      <c r="M589" s="173"/>
      <c r="N589" s="174"/>
      <c r="O589" s="174"/>
      <c r="P589" s="174"/>
      <c r="Q589" s="174"/>
      <c r="R589" s="174"/>
      <c r="S589" s="174"/>
      <c r="T589" s="175"/>
      <c r="AT589" s="169" t="s">
        <v>174</v>
      </c>
      <c r="AU589" s="169" t="s">
        <v>87</v>
      </c>
      <c r="AV589" s="13" t="s">
        <v>172</v>
      </c>
      <c r="AW589" s="13" t="s">
        <v>36</v>
      </c>
      <c r="AX589" s="13" t="s">
        <v>85</v>
      </c>
      <c r="AY589" s="169" t="s">
        <v>165</v>
      </c>
    </row>
    <row r="590" spans="2:65" s="1" customFormat="1" ht="16.5" customHeight="1">
      <c r="B590" s="139"/>
      <c r="C590" s="140" t="s">
        <v>849</v>
      </c>
      <c r="D590" s="140" t="s">
        <v>167</v>
      </c>
      <c r="E590" s="141" t="s">
        <v>850</v>
      </c>
      <c r="F590" s="142" t="s">
        <v>851</v>
      </c>
      <c r="G590" s="143" t="s">
        <v>378</v>
      </c>
      <c r="H590" s="144">
        <v>2</v>
      </c>
      <c r="I590" s="145"/>
      <c r="J590" s="146">
        <f>ROUND(I590*H590,2)</f>
        <v>0</v>
      </c>
      <c r="K590" s="142" t="s">
        <v>171</v>
      </c>
      <c r="L590" s="30"/>
      <c r="M590" s="147" t="s">
        <v>1</v>
      </c>
      <c r="N590" s="148" t="s">
        <v>48</v>
      </c>
      <c r="O590" s="49"/>
      <c r="P590" s="149">
        <f>O590*H590</f>
        <v>0</v>
      </c>
      <c r="Q590" s="149">
        <v>7.2000000000000005E-4</v>
      </c>
      <c r="R590" s="149">
        <f>Q590*H590</f>
        <v>1.4400000000000001E-3</v>
      </c>
      <c r="S590" s="149">
        <v>0</v>
      </c>
      <c r="T590" s="150">
        <f>S590*H590</f>
        <v>0</v>
      </c>
      <c r="AR590" s="16" t="s">
        <v>248</v>
      </c>
      <c r="AT590" s="16" t="s">
        <v>167</v>
      </c>
      <c r="AU590" s="16" t="s">
        <v>87</v>
      </c>
      <c r="AY590" s="16" t="s">
        <v>165</v>
      </c>
      <c r="BE590" s="151">
        <f>IF(N590="základní",J590,0)</f>
        <v>0</v>
      </c>
      <c r="BF590" s="151">
        <f>IF(N590="snížená",J590,0)</f>
        <v>0</v>
      </c>
      <c r="BG590" s="151">
        <f>IF(N590="zákl. přenesená",J590,0)</f>
        <v>0</v>
      </c>
      <c r="BH590" s="151">
        <f>IF(N590="sníž. přenesená",J590,0)</f>
        <v>0</v>
      </c>
      <c r="BI590" s="151">
        <f>IF(N590="nulová",J590,0)</f>
        <v>0</v>
      </c>
      <c r="BJ590" s="16" t="s">
        <v>85</v>
      </c>
      <c r="BK590" s="151">
        <f>ROUND(I590*H590,2)</f>
        <v>0</v>
      </c>
      <c r="BL590" s="16" t="s">
        <v>248</v>
      </c>
      <c r="BM590" s="16" t="s">
        <v>852</v>
      </c>
    </row>
    <row r="591" spans="2:65" s="1" customFormat="1" ht="16.5" customHeight="1">
      <c r="B591" s="139"/>
      <c r="C591" s="140" t="s">
        <v>853</v>
      </c>
      <c r="D591" s="140" t="s">
        <v>167</v>
      </c>
      <c r="E591" s="141" t="s">
        <v>854</v>
      </c>
      <c r="F591" s="142" t="s">
        <v>855</v>
      </c>
      <c r="G591" s="143" t="s">
        <v>370</v>
      </c>
      <c r="H591" s="144">
        <v>6.55</v>
      </c>
      <c r="I591" s="145"/>
      <c r="J591" s="146">
        <f>ROUND(I591*H591,2)</f>
        <v>0</v>
      </c>
      <c r="K591" s="142" t="s">
        <v>171</v>
      </c>
      <c r="L591" s="30"/>
      <c r="M591" s="147" t="s">
        <v>1</v>
      </c>
      <c r="N591" s="148" t="s">
        <v>48</v>
      </c>
      <c r="O591" s="49"/>
      <c r="P591" s="149">
        <f>O591*H591</f>
        <v>0</v>
      </c>
      <c r="Q591" s="149">
        <v>2.2300000000000002E-3</v>
      </c>
      <c r="R591" s="149">
        <f>Q591*H591</f>
        <v>1.4606500000000001E-2</v>
      </c>
      <c r="S591" s="149">
        <v>0</v>
      </c>
      <c r="T591" s="150">
        <f>S591*H591</f>
        <v>0</v>
      </c>
      <c r="AR591" s="16" t="s">
        <v>248</v>
      </c>
      <c r="AT591" s="16" t="s">
        <v>167</v>
      </c>
      <c r="AU591" s="16" t="s">
        <v>87</v>
      </c>
      <c r="AY591" s="16" t="s">
        <v>165</v>
      </c>
      <c r="BE591" s="151">
        <f>IF(N591="základní",J591,0)</f>
        <v>0</v>
      </c>
      <c r="BF591" s="151">
        <f>IF(N591="snížená",J591,0)</f>
        <v>0</v>
      </c>
      <c r="BG591" s="151">
        <f>IF(N591="zákl. přenesená",J591,0)</f>
        <v>0</v>
      </c>
      <c r="BH591" s="151">
        <f>IF(N591="sníž. přenesená",J591,0)</f>
        <v>0</v>
      </c>
      <c r="BI591" s="151">
        <f>IF(N591="nulová",J591,0)</f>
        <v>0</v>
      </c>
      <c r="BJ591" s="16" t="s">
        <v>85</v>
      </c>
      <c r="BK591" s="151">
        <f>ROUND(I591*H591,2)</f>
        <v>0</v>
      </c>
      <c r="BL591" s="16" t="s">
        <v>248</v>
      </c>
      <c r="BM591" s="16" t="s">
        <v>856</v>
      </c>
    </row>
    <row r="592" spans="2:65" s="11" customFormat="1" ht="11.25">
      <c r="B592" s="152"/>
      <c r="D592" s="153" t="s">
        <v>174</v>
      </c>
      <c r="E592" s="154" t="s">
        <v>1</v>
      </c>
      <c r="F592" s="155" t="s">
        <v>857</v>
      </c>
      <c r="H592" s="154" t="s">
        <v>1</v>
      </c>
      <c r="I592" s="156"/>
      <c r="L592" s="152"/>
      <c r="M592" s="157"/>
      <c r="N592" s="158"/>
      <c r="O592" s="158"/>
      <c r="P592" s="158"/>
      <c r="Q592" s="158"/>
      <c r="R592" s="158"/>
      <c r="S592" s="158"/>
      <c r="T592" s="159"/>
      <c r="AT592" s="154" t="s">
        <v>174</v>
      </c>
      <c r="AU592" s="154" t="s">
        <v>87</v>
      </c>
      <c r="AV592" s="11" t="s">
        <v>85</v>
      </c>
      <c r="AW592" s="11" t="s">
        <v>36</v>
      </c>
      <c r="AX592" s="11" t="s">
        <v>77</v>
      </c>
      <c r="AY592" s="154" t="s">
        <v>165</v>
      </c>
    </row>
    <row r="593" spans="2:65" s="11" customFormat="1" ht="11.25">
      <c r="B593" s="152"/>
      <c r="D593" s="153" t="s">
        <v>174</v>
      </c>
      <c r="E593" s="154" t="s">
        <v>1</v>
      </c>
      <c r="F593" s="155" t="s">
        <v>847</v>
      </c>
      <c r="H593" s="154" t="s">
        <v>1</v>
      </c>
      <c r="I593" s="156"/>
      <c r="L593" s="152"/>
      <c r="M593" s="157"/>
      <c r="N593" s="158"/>
      <c r="O593" s="158"/>
      <c r="P593" s="158"/>
      <c r="Q593" s="158"/>
      <c r="R593" s="158"/>
      <c r="S593" s="158"/>
      <c r="T593" s="159"/>
      <c r="AT593" s="154" t="s">
        <v>174</v>
      </c>
      <c r="AU593" s="154" t="s">
        <v>87</v>
      </c>
      <c r="AV593" s="11" t="s">
        <v>85</v>
      </c>
      <c r="AW593" s="11" t="s">
        <v>36</v>
      </c>
      <c r="AX593" s="11" t="s">
        <v>77</v>
      </c>
      <c r="AY593" s="154" t="s">
        <v>165</v>
      </c>
    </row>
    <row r="594" spans="2:65" s="12" customFormat="1" ht="11.25">
      <c r="B594" s="160"/>
      <c r="D594" s="153" t="s">
        <v>174</v>
      </c>
      <c r="E594" s="161" t="s">
        <v>1</v>
      </c>
      <c r="F594" s="162" t="s">
        <v>858</v>
      </c>
      <c r="H594" s="163">
        <v>3.45</v>
      </c>
      <c r="I594" s="164"/>
      <c r="L594" s="160"/>
      <c r="M594" s="165"/>
      <c r="N594" s="166"/>
      <c r="O594" s="166"/>
      <c r="P594" s="166"/>
      <c r="Q594" s="166"/>
      <c r="R594" s="166"/>
      <c r="S594" s="166"/>
      <c r="T594" s="167"/>
      <c r="AT594" s="161" t="s">
        <v>174</v>
      </c>
      <c r="AU594" s="161" t="s">
        <v>87</v>
      </c>
      <c r="AV594" s="12" t="s">
        <v>87</v>
      </c>
      <c r="AW594" s="12" t="s">
        <v>36</v>
      </c>
      <c r="AX594" s="12" t="s">
        <v>77</v>
      </c>
      <c r="AY594" s="161" t="s">
        <v>165</v>
      </c>
    </row>
    <row r="595" spans="2:65" s="11" customFormat="1" ht="11.25">
      <c r="B595" s="152"/>
      <c r="D595" s="153" t="s">
        <v>174</v>
      </c>
      <c r="E595" s="154" t="s">
        <v>1</v>
      </c>
      <c r="F595" s="155" t="s">
        <v>859</v>
      </c>
      <c r="H595" s="154" t="s">
        <v>1</v>
      </c>
      <c r="I595" s="156"/>
      <c r="L595" s="152"/>
      <c r="M595" s="157"/>
      <c r="N595" s="158"/>
      <c r="O595" s="158"/>
      <c r="P595" s="158"/>
      <c r="Q595" s="158"/>
      <c r="R595" s="158"/>
      <c r="S595" s="158"/>
      <c r="T595" s="159"/>
      <c r="AT595" s="154" t="s">
        <v>174</v>
      </c>
      <c r="AU595" s="154" t="s">
        <v>87</v>
      </c>
      <c r="AV595" s="11" t="s">
        <v>85</v>
      </c>
      <c r="AW595" s="11" t="s">
        <v>36</v>
      </c>
      <c r="AX595" s="11" t="s">
        <v>77</v>
      </c>
      <c r="AY595" s="154" t="s">
        <v>165</v>
      </c>
    </row>
    <row r="596" spans="2:65" s="12" customFormat="1" ht="11.25">
      <c r="B596" s="160"/>
      <c r="D596" s="153" t="s">
        <v>174</v>
      </c>
      <c r="E596" s="161" t="s">
        <v>1</v>
      </c>
      <c r="F596" s="162" t="s">
        <v>860</v>
      </c>
      <c r="H596" s="163">
        <v>3.1</v>
      </c>
      <c r="I596" s="164"/>
      <c r="L596" s="160"/>
      <c r="M596" s="165"/>
      <c r="N596" s="166"/>
      <c r="O596" s="166"/>
      <c r="P596" s="166"/>
      <c r="Q596" s="166"/>
      <c r="R596" s="166"/>
      <c r="S596" s="166"/>
      <c r="T596" s="167"/>
      <c r="AT596" s="161" t="s">
        <v>174</v>
      </c>
      <c r="AU596" s="161" t="s">
        <v>87</v>
      </c>
      <c r="AV596" s="12" t="s">
        <v>87</v>
      </c>
      <c r="AW596" s="12" t="s">
        <v>36</v>
      </c>
      <c r="AX596" s="12" t="s">
        <v>77</v>
      </c>
      <c r="AY596" s="161" t="s">
        <v>165</v>
      </c>
    </row>
    <row r="597" spans="2:65" s="13" customFormat="1" ht="11.25">
      <c r="B597" s="168"/>
      <c r="D597" s="153" t="s">
        <v>174</v>
      </c>
      <c r="E597" s="169" t="s">
        <v>1</v>
      </c>
      <c r="F597" s="170" t="s">
        <v>177</v>
      </c>
      <c r="H597" s="171">
        <v>6.55</v>
      </c>
      <c r="I597" s="172"/>
      <c r="L597" s="168"/>
      <c r="M597" s="173"/>
      <c r="N597" s="174"/>
      <c r="O597" s="174"/>
      <c r="P597" s="174"/>
      <c r="Q597" s="174"/>
      <c r="R597" s="174"/>
      <c r="S597" s="174"/>
      <c r="T597" s="175"/>
      <c r="AT597" s="169" t="s">
        <v>174</v>
      </c>
      <c r="AU597" s="169" t="s">
        <v>87</v>
      </c>
      <c r="AV597" s="13" t="s">
        <v>172</v>
      </c>
      <c r="AW597" s="13" t="s">
        <v>36</v>
      </c>
      <c r="AX597" s="13" t="s">
        <v>85</v>
      </c>
      <c r="AY597" s="169" t="s">
        <v>165</v>
      </c>
    </row>
    <row r="598" spans="2:65" s="1" customFormat="1" ht="16.5" customHeight="1">
      <c r="B598" s="139"/>
      <c r="C598" s="140" t="s">
        <v>861</v>
      </c>
      <c r="D598" s="140" t="s">
        <v>167</v>
      </c>
      <c r="E598" s="141" t="s">
        <v>862</v>
      </c>
      <c r="F598" s="142" t="s">
        <v>863</v>
      </c>
      <c r="G598" s="143" t="s">
        <v>251</v>
      </c>
      <c r="H598" s="144">
        <v>1.748</v>
      </c>
      <c r="I598" s="145"/>
      <c r="J598" s="146">
        <f>ROUND(I598*H598,2)</f>
        <v>0</v>
      </c>
      <c r="K598" s="142" t="s">
        <v>171</v>
      </c>
      <c r="L598" s="30"/>
      <c r="M598" s="147" t="s">
        <v>1</v>
      </c>
      <c r="N598" s="148" t="s">
        <v>48</v>
      </c>
      <c r="O598" s="49"/>
      <c r="P598" s="149">
        <f>O598*H598</f>
        <v>0</v>
      </c>
      <c r="Q598" s="149">
        <v>0</v>
      </c>
      <c r="R598" s="149">
        <f>Q598*H598</f>
        <v>0</v>
      </c>
      <c r="S598" s="149">
        <v>0</v>
      </c>
      <c r="T598" s="150">
        <f>S598*H598</f>
        <v>0</v>
      </c>
      <c r="AR598" s="16" t="s">
        <v>248</v>
      </c>
      <c r="AT598" s="16" t="s">
        <v>167</v>
      </c>
      <c r="AU598" s="16" t="s">
        <v>87</v>
      </c>
      <c r="AY598" s="16" t="s">
        <v>165</v>
      </c>
      <c r="BE598" s="151">
        <f>IF(N598="základní",J598,0)</f>
        <v>0</v>
      </c>
      <c r="BF598" s="151">
        <f>IF(N598="snížená",J598,0)</f>
        <v>0</v>
      </c>
      <c r="BG598" s="151">
        <f>IF(N598="zákl. přenesená",J598,0)</f>
        <v>0</v>
      </c>
      <c r="BH598" s="151">
        <f>IF(N598="sníž. přenesená",J598,0)</f>
        <v>0</v>
      </c>
      <c r="BI598" s="151">
        <f>IF(N598="nulová",J598,0)</f>
        <v>0</v>
      </c>
      <c r="BJ598" s="16" t="s">
        <v>85</v>
      </c>
      <c r="BK598" s="151">
        <f>ROUND(I598*H598,2)</f>
        <v>0</v>
      </c>
      <c r="BL598" s="16" t="s">
        <v>248</v>
      </c>
      <c r="BM598" s="16" t="s">
        <v>864</v>
      </c>
    </row>
    <row r="599" spans="2:65" s="10" customFormat="1" ht="22.9" customHeight="1">
      <c r="B599" s="126"/>
      <c r="D599" s="127" t="s">
        <v>76</v>
      </c>
      <c r="E599" s="137" t="s">
        <v>865</v>
      </c>
      <c r="F599" s="137" t="s">
        <v>866</v>
      </c>
      <c r="I599" s="129"/>
      <c r="J599" s="138">
        <f>BK599</f>
        <v>0</v>
      </c>
      <c r="L599" s="126"/>
      <c r="M599" s="131"/>
      <c r="N599" s="132"/>
      <c r="O599" s="132"/>
      <c r="P599" s="133">
        <f>SUM(P600:P626)</f>
        <v>0</v>
      </c>
      <c r="Q599" s="132"/>
      <c r="R599" s="133">
        <f>SUM(R600:R626)</f>
        <v>0</v>
      </c>
      <c r="S599" s="132"/>
      <c r="T599" s="134">
        <f>SUM(T600:T626)</f>
        <v>0</v>
      </c>
      <c r="AR599" s="127" t="s">
        <v>87</v>
      </c>
      <c r="AT599" s="135" t="s">
        <v>76</v>
      </c>
      <c r="AU599" s="135" t="s">
        <v>85</v>
      </c>
      <c r="AY599" s="127" t="s">
        <v>165</v>
      </c>
      <c r="BK599" s="136">
        <f>SUM(BK600:BK626)</f>
        <v>0</v>
      </c>
    </row>
    <row r="600" spans="2:65" s="1" customFormat="1" ht="16.5" customHeight="1">
      <c r="B600" s="139"/>
      <c r="C600" s="140" t="s">
        <v>867</v>
      </c>
      <c r="D600" s="140" t="s">
        <v>167</v>
      </c>
      <c r="E600" s="141" t="s">
        <v>868</v>
      </c>
      <c r="F600" s="142" t="s">
        <v>869</v>
      </c>
      <c r="G600" s="143" t="s">
        <v>258</v>
      </c>
      <c r="H600" s="144">
        <v>8.5239999999999991</v>
      </c>
      <c r="I600" s="145"/>
      <c r="J600" s="146">
        <f>ROUND(I600*H600,2)</f>
        <v>0</v>
      </c>
      <c r="K600" s="142" t="s">
        <v>1</v>
      </c>
      <c r="L600" s="30"/>
      <c r="M600" s="147" t="s">
        <v>1</v>
      </c>
      <c r="N600" s="148" t="s">
        <v>48</v>
      </c>
      <c r="O600" s="49"/>
      <c r="P600" s="149">
        <f>O600*H600</f>
        <v>0</v>
      </c>
      <c r="Q600" s="149">
        <v>0</v>
      </c>
      <c r="R600" s="149">
        <f>Q600*H600</f>
        <v>0</v>
      </c>
      <c r="S600" s="149">
        <v>0</v>
      </c>
      <c r="T600" s="150">
        <f>S600*H600</f>
        <v>0</v>
      </c>
      <c r="AR600" s="16" t="s">
        <v>248</v>
      </c>
      <c r="AT600" s="16" t="s">
        <v>167</v>
      </c>
      <c r="AU600" s="16" t="s">
        <v>87</v>
      </c>
      <c r="AY600" s="16" t="s">
        <v>165</v>
      </c>
      <c r="BE600" s="151">
        <f>IF(N600="základní",J600,0)</f>
        <v>0</v>
      </c>
      <c r="BF600" s="151">
        <f>IF(N600="snížená",J600,0)</f>
        <v>0</v>
      </c>
      <c r="BG600" s="151">
        <f>IF(N600="zákl. přenesená",J600,0)</f>
        <v>0</v>
      </c>
      <c r="BH600" s="151">
        <f>IF(N600="sníž. přenesená",J600,0)</f>
        <v>0</v>
      </c>
      <c r="BI600" s="151">
        <f>IF(N600="nulová",J600,0)</f>
        <v>0</v>
      </c>
      <c r="BJ600" s="16" t="s">
        <v>85</v>
      </c>
      <c r="BK600" s="151">
        <f>ROUND(I600*H600,2)</f>
        <v>0</v>
      </c>
      <c r="BL600" s="16" t="s">
        <v>248</v>
      </c>
      <c r="BM600" s="16" t="s">
        <v>870</v>
      </c>
    </row>
    <row r="601" spans="2:65" s="11" customFormat="1" ht="11.25">
      <c r="B601" s="152"/>
      <c r="D601" s="153" t="s">
        <v>174</v>
      </c>
      <c r="E601" s="154" t="s">
        <v>1</v>
      </c>
      <c r="F601" s="155" t="s">
        <v>871</v>
      </c>
      <c r="H601" s="154" t="s">
        <v>1</v>
      </c>
      <c r="I601" s="156"/>
      <c r="L601" s="152"/>
      <c r="M601" s="157"/>
      <c r="N601" s="158"/>
      <c r="O601" s="158"/>
      <c r="P601" s="158"/>
      <c r="Q601" s="158"/>
      <c r="R601" s="158"/>
      <c r="S601" s="158"/>
      <c r="T601" s="159"/>
      <c r="AT601" s="154" t="s">
        <v>174</v>
      </c>
      <c r="AU601" s="154" t="s">
        <v>87</v>
      </c>
      <c r="AV601" s="11" t="s">
        <v>85</v>
      </c>
      <c r="AW601" s="11" t="s">
        <v>36</v>
      </c>
      <c r="AX601" s="11" t="s">
        <v>77</v>
      </c>
      <c r="AY601" s="154" t="s">
        <v>165</v>
      </c>
    </row>
    <row r="602" spans="2:65" s="11" customFormat="1" ht="11.25">
      <c r="B602" s="152"/>
      <c r="D602" s="153" t="s">
        <v>174</v>
      </c>
      <c r="E602" s="154" t="s">
        <v>1</v>
      </c>
      <c r="F602" s="155" t="s">
        <v>872</v>
      </c>
      <c r="H602" s="154" t="s">
        <v>1</v>
      </c>
      <c r="I602" s="156"/>
      <c r="L602" s="152"/>
      <c r="M602" s="157"/>
      <c r="N602" s="158"/>
      <c r="O602" s="158"/>
      <c r="P602" s="158"/>
      <c r="Q602" s="158"/>
      <c r="R602" s="158"/>
      <c r="S602" s="158"/>
      <c r="T602" s="159"/>
      <c r="AT602" s="154" t="s">
        <v>174</v>
      </c>
      <c r="AU602" s="154" t="s">
        <v>87</v>
      </c>
      <c r="AV602" s="11" t="s">
        <v>85</v>
      </c>
      <c r="AW602" s="11" t="s">
        <v>36</v>
      </c>
      <c r="AX602" s="11" t="s">
        <v>77</v>
      </c>
      <c r="AY602" s="154" t="s">
        <v>165</v>
      </c>
    </row>
    <row r="603" spans="2:65" s="12" customFormat="1" ht="11.25">
      <c r="B603" s="160"/>
      <c r="D603" s="153" t="s">
        <v>174</v>
      </c>
      <c r="E603" s="161" t="s">
        <v>1</v>
      </c>
      <c r="F603" s="162" t="s">
        <v>873</v>
      </c>
      <c r="H603" s="163">
        <v>0.93799999999999994</v>
      </c>
      <c r="I603" s="164"/>
      <c r="L603" s="160"/>
      <c r="M603" s="165"/>
      <c r="N603" s="166"/>
      <c r="O603" s="166"/>
      <c r="P603" s="166"/>
      <c r="Q603" s="166"/>
      <c r="R603" s="166"/>
      <c r="S603" s="166"/>
      <c r="T603" s="167"/>
      <c r="AT603" s="161" t="s">
        <v>174</v>
      </c>
      <c r="AU603" s="161" t="s">
        <v>87</v>
      </c>
      <c r="AV603" s="12" t="s">
        <v>87</v>
      </c>
      <c r="AW603" s="12" t="s">
        <v>36</v>
      </c>
      <c r="AX603" s="12" t="s">
        <v>77</v>
      </c>
      <c r="AY603" s="161" t="s">
        <v>165</v>
      </c>
    </row>
    <row r="604" spans="2:65" s="11" customFormat="1" ht="11.25">
      <c r="B604" s="152"/>
      <c r="D604" s="153" t="s">
        <v>174</v>
      </c>
      <c r="E604" s="154" t="s">
        <v>1</v>
      </c>
      <c r="F604" s="155" t="s">
        <v>874</v>
      </c>
      <c r="H604" s="154" t="s">
        <v>1</v>
      </c>
      <c r="I604" s="156"/>
      <c r="L604" s="152"/>
      <c r="M604" s="157"/>
      <c r="N604" s="158"/>
      <c r="O604" s="158"/>
      <c r="P604" s="158"/>
      <c r="Q604" s="158"/>
      <c r="R604" s="158"/>
      <c r="S604" s="158"/>
      <c r="T604" s="159"/>
      <c r="AT604" s="154" t="s">
        <v>174</v>
      </c>
      <c r="AU604" s="154" t="s">
        <v>87</v>
      </c>
      <c r="AV604" s="11" t="s">
        <v>85</v>
      </c>
      <c r="AW604" s="11" t="s">
        <v>36</v>
      </c>
      <c r="AX604" s="11" t="s">
        <v>77</v>
      </c>
      <c r="AY604" s="154" t="s">
        <v>165</v>
      </c>
    </row>
    <row r="605" spans="2:65" s="12" customFormat="1" ht="11.25">
      <c r="B605" s="160"/>
      <c r="D605" s="153" t="s">
        <v>174</v>
      </c>
      <c r="E605" s="161" t="s">
        <v>1</v>
      </c>
      <c r="F605" s="162" t="s">
        <v>875</v>
      </c>
      <c r="H605" s="163">
        <v>2.25</v>
      </c>
      <c r="I605" s="164"/>
      <c r="L605" s="160"/>
      <c r="M605" s="165"/>
      <c r="N605" s="166"/>
      <c r="O605" s="166"/>
      <c r="P605" s="166"/>
      <c r="Q605" s="166"/>
      <c r="R605" s="166"/>
      <c r="S605" s="166"/>
      <c r="T605" s="167"/>
      <c r="AT605" s="161" t="s">
        <v>174</v>
      </c>
      <c r="AU605" s="161" t="s">
        <v>87</v>
      </c>
      <c r="AV605" s="12" t="s">
        <v>87</v>
      </c>
      <c r="AW605" s="12" t="s">
        <v>36</v>
      </c>
      <c r="AX605" s="12" t="s">
        <v>77</v>
      </c>
      <c r="AY605" s="161" t="s">
        <v>165</v>
      </c>
    </row>
    <row r="606" spans="2:65" s="11" customFormat="1" ht="11.25">
      <c r="B606" s="152"/>
      <c r="D606" s="153" t="s">
        <v>174</v>
      </c>
      <c r="E606" s="154" t="s">
        <v>1</v>
      </c>
      <c r="F606" s="155" t="s">
        <v>876</v>
      </c>
      <c r="H606" s="154" t="s">
        <v>1</v>
      </c>
      <c r="I606" s="156"/>
      <c r="L606" s="152"/>
      <c r="M606" s="157"/>
      <c r="N606" s="158"/>
      <c r="O606" s="158"/>
      <c r="P606" s="158"/>
      <c r="Q606" s="158"/>
      <c r="R606" s="158"/>
      <c r="S606" s="158"/>
      <c r="T606" s="159"/>
      <c r="AT606" s="154" t="s">
        <v>174</v>
      </c>
      <c r="AU606" s="154" t="s">
        <v>87</v>
      </c>
      <c r="AV606" s="11" t="s">
        <v>85</v>
      </c>
      <c r="AW606" s="11" t="s">
        <v>36</v>
      </c>
      <c r="AX606" s="11" t="s">
        <v>77</v>
      </c>
      <c r="AY606" s="154" t="s">
        <v>165</v>
      </c>
    </row>
    <row r="607" spans="2:65" s="12" customFormat="1" ht="11.25">
      <c r="B607" s="160"/>
      <c r="D607" s="153" t="s">
        <v>174</v>
      </c>
      <c r="E607" s="161" t="s">
        <v>1</v>
      </c>
      <c r="F607" s="162" t="s">
        <v>877</v>
      </c>
      <c r="H607" s="163">
        <v>0.75</v>
      </c>
      <c r="I607" s="164"/>
      <c r="L607" s="160"/>
      <c r="M607" s="165"/>
      <c r="N607" s="166"/>
      <c r="O607" s="166"/>
      <c r="P607" s="166"/>
      <c r="Q607" s="166"/>
      <c r="R607" s="166"/>
      <c r="S607" s="166"/>
      <c r="T607" s="167"/>
      <c r="AT607" s="161" t="s">
        <v>174</v>
      </c>
      <c r="AU607" s="161" t="s">
        <v>87</v>
      </c>
      <c r="AV607" s="12" t="s">
        <v>87</v>
      </c>
      <c r="AW607" s="12" t="s">
        <v>36</v>
      </c>
      <c r="AX607" s="12" t="s">
        <v>77</v>
      </c>
      <c r="AY607" s="161" t="s">
        <v>165</v>
      </c>
    </row>
    <row r="608" spans="2:65" s="11" customFormat="1" ht="11.25">
      <c r="B608" s="152"/>
      <c r="D608" s="153" t="s">
        <v>174</v>
      </c>
      <c r="E608" s="154" t="s">
        <v>1</v>
      </c>
      <c r="F608" s="155" t="s">
        <v>878</v>
      </c>
      <c r="H608" s="154" t="s">
        <v>1</v>
      </c>
      <c r="I608" s="156"/>
      <c r="L608" s="152"/>
      <c r="M608" s="157"/>
      <c r="N608" s="158"/>
      <c r="O608" s="158"/>
      <c r="P608" s="158"/>
      <c r="Q608" s="158"/>
      <c r="R608" s="158"/>
      <c r="S608" s="158"/>
      <c r="T608" s="159"/>
      <c r="AT608" s="154" t="s">
        <v>174</v>
      </c>
      <c r="AU608" s="154" t="s">
        <v>87</v>
      </c>
      <c r="AV608" s="11" t="s">
        <v>85</v>
      </c>
      <c r="AW608" s="11" t="s">
        <v>36</v>
      </c>
      <c r="AX608" s="11" t="s">
        <v>77</v>
      </c>
      <c r="AY608" s="154" t="s">
        <v>165</v>
      </c>
    </row>
    <row r="609" spans="2:65" s="12" customFormat="1" ht="11.25">
      <c r="B609" s="160"/>
      <c r="D609" s="153" t="s">
        <v>174</v>
      </c>
      <c r="E609" s="161" t="s">
        <v>1</v>
      </c>
      <c r="F609" s="162" t="s">
        <v>879</v>
      </c>
      <c r="H609" s="163">
        <v>2.048</v>
      </c>
      <c r="I609" s="164"/>
      <c r="L609" s="160"/>
      <c r="M609" s="165"/>
      <c r="N609" s="166"/>
      <c r="O609" s="166"/>
      <c r="P609" s="166"/>
      <c r="Q609" s="166"/>
      <c r="R609" s="166"/>
      <c r="S609" s="166"/>
      <c r="T609" s="167"/>
      <c r="AT609" s="161" t="s">
        <v>174</v>
      </c>
      <c r="AU609" s="161" t="s">
        <v>87</v>
      </c>
      <c r="AV609" s="12" t="s">
        <v>87</v>
      </c>
      <c r="AW609" s="12" t="s">
        <v>36</v>
      </c>
      <c r="AX609" s="12" t="s">
        <v>77</v>
      </c>
      <c r="AY609" s="161" t="s">
        <v>165</v>
      </c>
    </row>
    <row r="610" spans="2:65" s="11" customFormat="1" ht="11.25">
      <c r="B610" s="152"/>
      <c r="D610" s="153" t="s">
        <v>174</v>
      </c>
      <c r="E610" s="154" t="s">
        <v>1</v>
      </c>
      <c r="F610" s="155" t="s">
        <v>880</v>
      </c>
      <c r="H610" s="154" t="s">
        <v>1</v>
      </c>
      <c r="I610" s="156"/>
      <c r="L610" s="152"/>
      <c r="M610" s="157"/>
      <c r="N610" s="158"/>
      <c r="O610" s="158"/>
      <c r="P610" s="158"/>
      <c r="Q610" s="158"/>
      <c r="R610" s="158"/>
      <c r="S610" s="158"/>
      <c r="T610" s="159"/>
      <c r="AT610" s="154" t="s">
        <v>174</v>
      </c>
      <c r="AU610" s="154" t="s">
        <v>87</v>
      </c>
      <c r="AV610" s="11" t="s">
        <v>85</v>
      </c>
      <c r="AW610" s="11" t="s">
        <v>36</v>
      </c>
      <c r="AX610" s="11" t="s">
        <v>77</v>
      </c>
      <c r="AY610" s="154" t="s">
        <v>165</v>
      </c>
    </row>
    <row r="611" spans="2:65" s="12" customFormat="1" ht="11.25">
      <c r="B611" s="160"/>
      <c r="D611" s="153" t="s">
        <v>174</v>
      </c>
      <c r="E611" s="161" t="s">
        <v>1</v>
      </c>
      <c r="F611" s="162" t="s">
        <v>881</v>
      </c>
      <c r="H611" s="163">
        <v>1.1379999999999999</v>
      </c>
      <c r="I611" s="164"/>
      <c r="L611" s="160"/>
      <c r="M611" s="165"/>
      <c r="N611" s="166"/>
      <c r="O611" s="166"/>
      <c r="P611" s="166"/>
      <c r="Q611" s="166"/>
      <c r="R611" s="166"/>
      <c r="S611" s="166"/>
      <c r="T611" s="167"/>
      <c r="AT611" s="161" t="s">
        <v>174</v>
      </c>
      <c r="AU611" s="161" t="s">
        <v>87</v>
      </c>
      <c r="AV611" s="12" t="s">
        <v>87</v>
      </c>
      <c r="AW611" s="12" t="s">
        <v>36</v>
      </c>
      <c r="AX611" s="12" t="s">
        <v>77</v>
      </c>
      <c r="AY611" s="161" t="s">
        <v>165</v>
      </c>
    </row>
    <row r="612" spans="2:65" s="11" customFormat="1" ht="11.25">
      <c r="B612" s="152"/>
      <c r="D612" s="153" t="s">
        <v>174</v>
      </c>
      <c r="E612" s="154" t="s">
        <v>1</v>
      </c>
      <c r="F612" s="155" t="s">
        <v>882</v>
      </c>
      <c r="H612" s="154" t="s">
        <v>1</v>
      </c>
      <c r="I612" s="156"/>
      <c r="L612" s="152"/>
      <c r="M612" s="157"/>
      <c r="N612" s="158"/>
      <c r="O612" s="158"/>
      <c r="P612" s="158"/>
      <c r="Q612" s="158"/>
      <c r="R612" s="158"/>
      <c r="S612" s="158"/>
      <c r="T612" s="159"/>
      <c r="AT612" s="154" t="s">
        <v>174</v>
      </c>
      <c r="AU612" s="154" t="s">
        <v>87</v>
      </c>
      <c r="AV612" s="11" t="s">
        <v>85</v>
      </c>
      <c r="AW612" s="11" t="s">
        <v>36</v>
      </c>
      <c r="AX612" s="11" t="s">
        <v>77</v>
      </c>
      <c r="AY612" s="154" t="s">
        <v>165</v>
      </c>
    </row>
    <row r="613" spans="2:65" s="12" customFormat="1" ht="11.25">
      <c r="B613" s="160"/>
      <c r="D613" s="153" t="s">
        <v>174</v>
      </c>
      <c r="E613" s="161" t="s">
        <v>1</v>
      </c>
      <c r="F613" s="162" t="s">
        <v>883</v>
      </c>
      <c r="H613" s="163">
        <v>1.4</v>
      </c>
      <c r="I613" s="164"/>
      <c r="L613" s="160"/>
      <c r="M613" s="165"/>
      <c r="N613" s="166"/>
      <c r="O613" s="166"/>
      <c r="P613" s="166"/>
      <c r="Q613" s="166"/>
      <c r="R613" s="166"/>
      <c r="S613" s="166"/>
      <c r="T613" s="167"/>
      <c r="AT613" s="161" t="s">
        <v>174</v>
      </c>
      <c r="AU613" s="161" t="s">
        <v>87</v>
      </c>
      <c r="AV613" s="12" t="s">
        <v>87</v>
      </c>
      <c r="AW613" s="12" t="s">
        <v>36</v>
      </c>
      <c r="AX613" s="12" t="s">
        <v>77</v>
      </c>
      <c r="AY613" s="161" t="s">
        <v>165</v>
      </c>
    </row>
    <row r="614" spans="2:65" s="13" customFormat="1" ht="11.25">
      <c r="B614" s="168"/>
      <c r="D614" s="153" t="s">
        <v>174</v>
      </c>
      <c r="E614" s="169" t="s">
        <v>1</v>
      </c>
      <c r="F614" s="170" t="s">
        <v>177</v>
      </c>
      <c r="H614" s="171">
        <v>8.5239999999999991</v>
      </c>
      <c r="I614" s="172"/>
      <c r="L614" s="168"/>
      <c r="M614" s="173"/>
      <c r="N614" s="174"/>
      <c r="O614" s="174"/>
      <c r="P614" s="174"/>
      <c r="Q614" s="174"/>
      <c r="R614" s="174"/>
      <c r="S614" s="174"/>
      <c r="T614" s="175"/>
      <c r="AT614" s="169" t="s">
        <v>174</v>
      </c>
      <c r="AU614" s="169" t="s">
        <v>87</v>
      </c>
      <c r="AV614" s="13" t="s">
        <v>172</v>
      </c>
      <c r="AW614" s="13" t="s">
        <v>36</v>
      </c>
      <c r="AX614" s="13" t="s">
        <v>85</v>
      </c>
      <c r="AY614" s="169" t="s">
        <v>165</v>
      </c>
    </row>
    <row r="615" spans="2:65" s="1" customFormat="1" ht="16.5" customHeight="1">
      <c r="B615" s="139"/>
      <c r="C615" s="140" t="s">
        <v>884</v>
      </c>
      <c r="D615" s="140" t="s">
        <v>167</v>
      </c>
      <c r="E615" s="141" t="s">
        <v>885</v>
      </c>
      <c r="F615" s="142" t="s">
        <v>886</v>
      </c>
      <c r="G615" s="143" t="s">
        <v>325</v>
      </c>
      <c r="H615" s="144">
        <v>2</v>
      </c>
      <c r="I615" s="145"/>
      <c r="J615" s="146">
        <f t="shared" ref="J615:J620" si="0">ROUND(I615*H615,2)</f>
        <v>0</v>
      </c>
      <c r="K615" s="142" t="s">
        <v>1</v>
      </c>
      <c r="L615" s="30"/>
      <c r="M615" s="147" t="s">
        <v>1</v>
      </c>
      <c r="N615" s="148" t="s">
        <v>48</v>
      </c>
      <c r="O615" s="49"/>
      <c r="P615" s="149">
        <f t="shared" ref="P615:P620" si="1">O615*H615</f>
        <v>0</v>
      </c>
      <c r="Q615" s="149">
        <v>0</v>
      </c>
      <c r="R615" s="149">
        <f t="shared" ref="R615:R620" si="2">Q615*H615</f>
        <v>0</v>
      </c>
      <c r="S615" s="149">
        <v>0</v>
      </c>
      <c r="T615" s="150">
        <f t="shared" ref="T615:T620" si="3">S615*H615</f>
        <v>0</v>
      </c>
      <c r="AR615" s="16" t="s">
        <v>248</v>
      </c>
      <c r="AT615" s="16" t="s">
        <v>167</v>
      </c>
      <c r="AU615" s="16" t="s">
        <v>87</v>
      </c>
      <c r="AY615" s="16" t="s">
        <v>165</v>
      </c>
      <c r="BE615" s="151">
        <f t="shared" ref="BE615:BE620" si="4">IF(N615="základní",J615,0)</f>
        <v>0</v>
      </c>
      <c r="BF615" s="151">
        <f t="shared" ref="BF615:BF620" si="5">IF(N615="snížená",J615,0)</f>
        <v>0</v>
      </c>
      <c r="BG615" s="151">
        <f t="shared" ref="BG615:BG620" si="6">IF(N615="zákl. přenesená",J615,0)</f>
        <v>0</v>
      </c>
      <c r="BH615" s="151">
        <f t="shared" ref="BH615:BH620" si="7">IF(N615="sníž. přenesená",J615,0)</f>
        <v>0</v>
      </c>
      <c r="BI615" s="151">
        <f t="shared" ref="BI615:BI620" si="8">IF(N615="nulová",J615,0)</f>
        <v>0</v>
      </c>
      <c r="BJ615" s="16" t="s">
        <v>85</v>
      </c>
      <c r="BK615" s="151">
        <f t="shared" ref="BK615:BK620" si="9">ROUND(I615*H615,2)</f>
        <v>0</v>
      </c>
      <c r="BL615" s="16" t="s">
        <v>248</v>
      </c>
      <c r="BM615" s="16" t="s">
        <v>887</v>
      </c>
    </row>
    <row r="616" spans="2:65" s="1" customFormat="1" ht="16.5" customHeight="1">
      <c r="B616" s="139"/>
      <c r="C616" s="140" t="s">
        <v>888</v>
      </c>
      <c r="D616" s="140" t="s">
        <v>167</v>
      </c>
      <c r="E616" s="141" t="s">
        <v>889</v>
      </c>
      <c r="F616" s="142" t="s">
        <v>890</v>
      </c>
      <c r="G616" s="143" t="s">
        <v>325</v>
      </c>
      <c r="H616" s="144">
        <v>1</v>
      </c>
      <c r="I616" s="145"/>
      <c r="J616" s="146">
        <f t="shared" si="0"/>
        <v>0</v>
      </c>
      <c r="K616" s="142" t="s">
        <v>1</v>
      </c>
      <c r="L616" s="30"/>
      <c r="M616" s="147" t="s">
        <v>1</v>
      </c>
      <c r="N616" s="148" t="s">
        <v>48</v>
      </c>
      <c r="O616" s="49"/>
      <c r="P616" s="149">
        <f t="shared" si="1"/>
        <v>0</v>
      </c>
      <c r="Q616" s="149">
        <v>0</v>
      </c>
      <c r="R616" s="149">
        <f t="shared" si="2"/>
        <v>0</v>
      </c>
      <c r="S616" s="149">
        <v>0</v>
      </c>
      <c r="T616" s="150">
        <f t="shared" si="3"/>
        <v>0</v>
      </c>
      <c r="AR616" s="16" t="s">
        <v>248</v>
      </c>
      <c r="AT616" s="16" t="s">
        <v>167</v>
      </c>
      <c r="AU616" s="16" t="s">
        <v>87</v>
      </c>
      <c r="AY616" s="16" t="s">
        <v>165</v>
      </c>
      <c r="BE616" s="151">
        <f t="shared" si="4"/>
        <v>0</v>
      </c>
      <c r="BF616" s="151">
        <f t="shared" si="5"/>
        <v>0</v>
      </c>
      <c r="BG616" s="151">
        <f t="shared" si="6"/>
        <v>0</v>
      </c>
      <c r="BH616" s="151">
        <f t="shared" si="7"/>
        <v>0</v>
      </c>
      <c r="BI616" s="151">
        <f t="shared" si="8"/>
        <v>0</v>
      </c>
      <c r="BJ616" s="16" t="s">
        <v>85</v>
      </c>
      <c r="BK616" s="151">
        <f t="shared" si="9"/>
        <v>0</v>
      </c>
      <c r="BL616" s="16" t="s">
        <v>248</v>
      </c>
      <c r="BM616" s="16" t="s">
        <v>891</v>
      </c>
    </row>
    <row r="617" spans="2:65" s="1" customFormat="1" ht="16.5" customHeight="1">
      <c r="B617" s="139"/>
      <c r="C617" s="140" t="s">
        <v>892</v>
      </c>
      <c r="D617" s="140" t="s">
        <v>167</v>
      </c>
      <c r="E617" s="141" t="s">
        <v>893</v>
      </c>
      <c r="F617" s="142" t="s">
        <v>894</v>
      </c>
      <c r="G617" s="143" t="s">
        <v>325</v>
      </c>
      <c r="H617" s="144">
        <v>2</v>
      </c>
      <c r="I617" s="145"/>
      <c r="J617" s="146">
        <f t="shared" si="0"/>
        <v>0</v>
      </c>
      <c r="K617" s="142" t="s">
        <v>1</v>
      </c>
      <c r="L617" s="30"/>
      <c r="M617" s="147" t="s">
        <v>1</v>
      </c>
      <c r="N617" s="148" t="s">
        <v>48</v>
      </c>
      <c r="O617" s="49"/>
      <c r="P617" s="149">
        <f t="shared" si="1"/>
        <v>0</v>
      </c>
      <c r="Q617" s="149">
        <v>0</v>
      </c>
      <c r="R617" s="149">
        <f t="shared" si="2"/>
        <v>0</v>
      </c>
      <c r="S617" s="149">
        <v>0</v>
      </c>
      <c r="T617" s="150">
        <f t="shared" si="3"/>
        <v>0</v>
      </c>
      <c r="AR617" s="16" t="s">
        <v>248</v>
      </c>
      <c r="AT617" s="16" t="s">
        <v>167</v>
      </c>
      <c r="AU617" s="16" t="s">
        <v>87</v>
      </c>
      <c r="AY617" s="16" t="s">
        <v>165</v>
      </c>
      <c r="BE617" s="151">
        <f t="shared" si="4"/>
        <v>0</v>
      </c>
      <c r="BF617" s="151">
        <f t="shared" si="5"/>
        <v>0</v>
      </c>
      <c r="BG617" s="151">
        <f t="shared" si="6"/>
        <v>0</v>
      </c>
      <c r="BH617" s="151">
        <f t="shared" si="7"/>
        <v>0</v>
      </c>
      <c r="BI617" s="151">
        <f t="shared" si="8"/>
        <v>0</v>
      </c>
      <c r="BJ617" s="16" t="s">
        <v>85</v>
      </c>
      <c r="BK617" s="151">
        <f t="shared" si="9"/>
        <v>0</v>
      </c>
      <c r="BL617" s="16" t="s">
        <v>248</v>
      </c>
      <c r="BM617" s="16" t="s">
        <v>895</v>
      </c>
    </row>
    <row r="618" spans="2:65" s="1" customFormat="1" ht="16.5" customHeight="1">
      <c r="B618" s="139"/>
      <c r="C618" s="140" t="s">
        <v>896</v>
      </c>
      <c r="D618" s="140" t="s">
        <v>167</v>
      </c>
      <c r="E618" s="141" t="s">
        <v>897</v>
      </c>
      <c r="F618" s="142" t="s">
        <v>898</v>
      </c>
      <c r="G618" s="143" t="s">
        <v>325</v>
      </c>
      <c r="H618" s="144">
        <v>2</v>
      </c>
      <c r="I618" s="145"/>
      <c r="J618" s="146">
        <f t="shared" si="0"/>
        <v>0</v>
      </c>
      <c r="K618" s="142" t="s">
        <v>1</v>
      </c>
      <c r="L618" s="30"/>
      <c r="M618" s="147" t="s">
        <v>1</v>
      </c>
      <c r="N618" s="148" t="s">
        <v>48</v>
      </c>
      <c r="O618" s="49"/>
      <c r="P618" s="149">
        <f t="shared" si="1"/>
        <v>0</v>
      </c>
      <c r="Q618" s="149">
        <v>0</v>
      </c>
      <c r="R618" s="149">
        <f t="shared" si="2"/>
        <v>0</v>
      </c>
      <c r="S618" s="149">
        <v>0</v>
      </c>
      <c r="T618" s="150">
        <f t="shared" si="3"/>
        <v>0</v>
      </c>
      <c r="AR618" s="16" t="s">
        <v>248</v>
      </c>
      <c r="AT618" s="16" t="s">
        <v>167</v>
      </c>
      <c r="AU618" s="16" t="s">
        <v>87</v>
      </c>
      <c r="AY618" s="16" t="s">
        <v>165</v>
      </c>
      <c r="BE618" s="151">
        <f t="shared" si="4"/>
        <v>0</v>
      </c>
      <c r="BF618" s="151">
        <f t="shared" si="5"/>
        <v>0</v>
      </c>
      <c r="BG618" s="151">
        <f t="shared" si="6"/>
        <v>0</v>
      </c>
      <c r="BH618" s="151">
        <f t="shared" si="7"/>
        <v>0</v>
      </c>
      <c r="BI618" s="151">
        <f t="shared" si="8"/>
        <v>0</v>
      </c>
      <c r="BJ618" s="16" t="s">
        <v>85</v>
      </c>
      <c r="BK618" s="151">
        <f t="shared" si="9"/>
        <v>0</v>
      </c>
      <c r="BL618" s="16" t="s">
        <v>248</v>
      </c>
      <c r="BM618" s="16" t="s">
        <v>899</v>
      </c>
    </row>
    <row r="619" spans="2:65" s="1" customFormat="1" ht="16.5" customHeight="1">
      <c r="B619" s="139"/>
      <c r="C619" s="140" t="s">
        <v>900</v>
      </c>
      <c r="D619" s="140" t="s">
        <v>167</v>
      </c>
      <c r="E619" s="141" t="s">
        <v>901</v>
      </c>
      <c r="F619" s="142" t="s">
        <v>902</v>
      </c>
      <c r="G619" s="143" t="s">
        <v>325</v>
      </c>
      <c r="H619" s="144">
        <v>3</v>
      </c>
      <c r="I619" s="145"/>
      <c r="J619" s="146">
        <f t="shared" si="0"/>
        <v>0</v>
      </c>
      <c r="K619" s="142" t="s">
        <v>1</v>
      </c>
      <c r="L619" s="30"/>
      <c r="M619" s="147" t="s">
        <v>1</v>
      </c>
      <c r="N619" s="148" t="s">
        <v>48</v>
      </c>
      <c r="O619" s="49"/>
      <c r="P619" s="149">
        <f t="shared" si="1"/>
        <v>0</v>
      </c>
      <c r="Q619" s="149">
        <v>0</v>
      </c>
      <c r="R619" s="149">
        <f t="shared" si="2"/>
        <v>0</v>
      </c>
      <c r="S619" s="149">
        <v>0</v>
      </c>
      <c r="T619" s="150">
        <f t="shared" si="3"/>
        <v>0</v>
      </c>
      <c r="AR619" s="16" t="s">
        <v>248</v>
      </c>
      <c r="AT619" s="16" t="s">
        <v>167</v>
      </c>
      <c r="AU619" s="16" t="s">
        <v>87</v>
      </c>
      <c r="AY619" s="16" t="s">
        <v>165</v>
      </c>
      <c r="BE619" s="151">
        <f t="shared" si="4"/>
        <v>0</v>
      </c>
      <c r="BF619" s="151">
        <f t="shared" si="5"/>
        <v>0</v>
      </c>
      <c r="BG619" s="151">
        <f t="shared" si="6"/>
        <v>0</v>
      </c>
      <c r="BH619" s="151">
        <f t="shared" si="7"/>
        <v>0</v>
      </c>
      <c r="BI619" s="151">
        <f t="shared" si="8"/>
        <v>0</v>
      </c>
      <c r="BJ619" s="16" t="s">
        <v>85</v>
      </c>
      <c r="BK619" s="151">
        <f t="shared" si="9"/>
        <v>0</v>
      </c>
      <c r="BL619" s="16" t="s">
        <v>248</v>
      </c>
      <c r="BM619" s="16" t="s">
        <v>903</v>
      </c>
    </row>
    <row r="620" spans="2:65" s="1" customFormat="1" ht="22.5" customHeight="1">
      <c r="B620" s="139"/>
      <c r="C620" s="140" t="s">
        <v>904</v>
      </c>
      <c r="D620" s="140" t="s">
        <v>167</v>
      </c>
      <c r="E620" s="141" t="s">
        <v>905</v>
      </c>
      <c r="F620" s="142" t="s">
        <v>906</v>
      </c>
      <c r="G620" s="143" t="s">
        <v>258</v>
      </c>
      <c r="H620" s="144">
        <v>45.5</v>
      </c>
      <c r="I620" s="145"/>
      <c r="J620" s="146">
        <f t="shared" si="0"/>
        <v>0</v>
      </c>
      <c r="K620" s="142" t="s">
        <v>1</v>
      </c>
      <c r="L620" s="30"/>
      <c r="M620" s="147" t="s">
        <v>1</v>
      </c>
      <c r="N620" s="148" t="s">
        <v>48</v>
      </c>
      <c r="O620" s="49"/>
      <c r="P620" s="149">
        <f t="shared" si="1"/>
        <v>0</v>
      </c>
      <c r="Q620" s="149">
        <v>0</v>
      </c>
      <c r="R620" s="149">
        <f t="shared" si="2"/>
        <v>0</v>
      </c>
      <c r="S620" s="149">
        <v>0</v>
      </c>
      <c r="T620" s="150">
        <f t="shared" si="3"/>
        <v>0</v>
      </c>
      <c r="AR620" s="16" t="s">
        <v>248</v>
      </c>
      <c r="AT620" s="16" t="s">
        <v>167</v>
      </c>
      <c r="AU620" s="16" t="s">
        <v>87</v>
      </c>
      <c r="AY620" s="16" t="s">
        <v>165</v>
      </c>
      <c r="BE620" s="151">
        <f t="shared" si="4"/>
        <v>0</v>
      </c>
      <c r="BF620" s="151">
        <f t="shared" si="5"/>
        <v>0</v>
      </c>
      <c r="BG620" s="151">
        <f t="shared" si="6"/>
        <v>0</v>
      </c>
      <c r="BH620" s="151">
        <f t="shared" si="7"/>
        <v>0</v>
      </c>
      <c r="BI620" s="151">
        <f t="shared" si="8"/>
        <v>0</v>
      </c>
      <c r="BJ620" s="16" t="s">
        <v>85</v>
      </c>
      <c r="BK620" s="151">
        <f t="shared" si="9"/>
        <v>0</v>
      </c>
      <c r="BL620" s="16" t="s">
        <v>248</v>
      </c>
      <c r="BM620" s="16" t="s">
        <v>907</v>
      </c>
    </row>
    <row r="621" spans="2:65" s="11" customFormat="1" ht="11.25">
      <c r="B621" s="152"/>
      <c r="D621" s="153" t="s">
        <v>174</v>
      </c>
      <c r="E621" s="154" t="s">
        <v>1</v>
      </c>
      <c r="F621" s="155" t="s">
        <v>908</v>
      </c>
      <c r="H621" s="154" t="s">
        <v>1</v>
      </c>
      <c r="I621" s="156"/>
      <c r="L621" s="152"/>
      <c r="M621" s="157"/>
      <c r="N621" s="158"/>
      <c r="O621" s="158"/>
      <c r="P621" s="158"/>
      <c r="Q621" s="158"/>
      <c r="R621" s="158"/>
      <c r="S621" s="158"/>
      <c r="T621" s="159"/>
      <c r="AT621" s="154" t="s">
        <v>174</v>
      </c>
      <c r="AU621" s="154" t="s">
        <v>87</v>
      </c>
      <c r="AV621" s="11" t="s">
        <v>85</v>
      </c>
      <c r="AW621" s="11" t="s">
        <v>36</v>
      </c>
      <c r="AX621" s="11" t="s">
        <v>77</v>
      </c>
      <c r="AY621" s="154" t="s">
        <v>165</v>
      </c>
    </row>
    <row r="622" spans="2:65" s="11" customFormat="1" ht="11.25">
      <c r="B622" s="152"/>
      <c r="D622" s="153" t="s">
        <v>174</v>
      </c>
      <c r="E622" s="154" t="s">
        <v>1</v>
      </c>
      <c r="F622" s="155" t="s">
        <v>909</v>
      </c>
      <c r="H622" s="154" t="s">
        <v>1</v>
      </c>
      <c r="I622" s="156"/>
      <c r="L622" s="152"/>
      <c r="M622" s="157"/>
      <c r="N622" s="158"/>
      <c r="O622" s="158"/>
      <c r="P622" s="158"/>
      <c r="Q622" s="158"/>
      <c r="R622" s="158"/>
      <c r="S622" s="158"/>
      <c r="T622" s="159"/>
      <c r="AT622" s="154" t="s">
        <v>174</v>
      </c>
      <c r="AU622" s="154" t="s">
        <v>87</v>
      </c>
      <c r="AV622" s="11" t="s">
        <v>85</v>
      </c>
      <c r="AW622" s="11" t="s">
        <v>36</v>
      </c>
      <c r="AX622" s="11" t="s">
        <v>77</v>
      </c>
      <c r="AY622" s="154" t="s">
        <v>165</v>
      </c>
    </row>
    <row r="623" spans="2:65" s="11" customFormat="1" ht="11.25">
      <c r="B623" s="152"/>
      <c r="D623" s="153" t="s">
        <v>174</v>
      </c>
      <c r="E623" s="154" t="s">
        <v>1</v>
      </c>
      <c r="F623" s="155" t="s">
        <v>910</v>
      </c>
      <c r="H623" s="154" t="s">
        <v>1</v>
      </c>
      <c r="I623" s="156"/>
      <c r="L623" s="152"/>
      <c r="M623" s="157"/>
      <c r="N623" s="158"/>
      <c r="O623" s="158"/>
      <c r="P623" s="158"/>
      <c r="Q623" s="158"/>
      <c r="R623" s="158"/>
      <c r="S623" s="158"/>
      <c r="T623" s="159"/>
      <c r="AT623" s="154" t="s">
        <v>174</v>
      </c>
      <c r="AU623" s="154" t="s">
        <v>87</v>
      </c>
      <c r="AV623" s="11" t="s">
        <v>85</v>
      </c>
      <c r="AW623" s="11" t="s">
        <v>36</v>
      </c>
      <c r="AX623" s="11" t="s">
        <v>77</v>
      </c>
      <c r="AY623" s="154" t="s">
        <v>165</v>
      </c>
    </row>
    <row r="624" spans="2:65" s="11" customFormat="1" ht="11.25">
      <c r="B624" s="152"/>
      <c r="D624" s="153" t="s">
        <v>174</v>
      </c>
      <c r="E624" s="154" t="s">
        <v>1</v>
      </c>
      <c r="F624" s="155" t="s">
        <v>911</v>
      </c>
      <c r="H624" s="154" t="s">
        <v>1</v>
      </c>
      <c r="I624" s="156"/>
      <c r="L624" s="152"/>
      <c r="M624" s="157"/>
      <c r="N624" s="158"/>
      <c r="O624" s="158"/>
      <c r="P624" s="158"/>
      <c r="Q624" s="158"/>
      <c r="R624" s="158"/>
      <c r="S624" s="158"/>
      <c r="T624" s="159"/>
      <c r="AT624" s="154" t="s">
        <v>174</v>
      </c>
      <c r="AU624" s="154" t="s">
        <v>87</v>
      </c>
      <c r="AV624" s="11" t="s">
        <v>85</v>
      </c>
      <c r="AW624" s="11" t="s">
        <v>36</v>
      </c>
      <c r="AX624" s="11" t="s">
        <v>77</v>
      </c>
      <c r="AY624" s="154" t="s">
        <v>165</v>
      </c>
    </row>
    <row r="625" spans="2:65" s="12" customFormat="1" ht="11.25">
      <c r="B625" s="160"/>
      <c r="D625" s="153" t="s">
        <v>174</v>
      </c>
      <c r="E625" s="161" t="s">
        <v>1</v>
      </c>
      <c r="F625" s="162" t="s">
        <v>912</v>
      </c>
      <c r="H625" s="163">
        <v>45.5</v>
      </c>
      <c r="I625" s="164"/>
      <c r="L625" s="160"/>
      <c r="M625" s="165"/>
      <c r="N625" s="166"/>
      <c r="O625" s="166"/>
      <c r="P625" s="166"/>
      <c r="Q625" s="166"/>
      <c r="R625" s="166"/>
      <c r="S625" s="166"/>
      <c r="T625" s="167"/>
      <c r="AT625" s="161" t="s">
        <v>174</v>
      </c>
      <c r="AU625" s="161" t="s">
        <v>87</v>
      </c>
      <c r="AV625" s="12" t="s">
        <v>87</v>
      </c>
      <c r="AW625" s="12" t="s">
        <v>36</v>
      </c>
      <c r="AX625" s="12" t="s">
        <v>77</v>
      </c>
      <c r="AY625" s="161" t="s">
        <v>165</v>
      </c>
    </row>
    <row r="626" spans="2:65" s="13" customFormat="1" ht="11.25">
      <c r="B626" s="168"/>
      <c r="D626" s="153" t="s">
        <v>174</v>
      </c>
      <c r="E626" s="169" t="s">
        <v>1</v>
      </c>
      <c r="F626" s="170" t="s">
        <v>177</v>
      </c>
      <c r="H626" s="171">
        <v>45.5</v>
      </c>
      <c r="I626" s="172"/>
      <c r="L626" s="168"/>
      <c r="M626" s="173"/>
      <c r="N626" s="174"/>
      <c r="O626" s="174"/>
      <c r="P626" s="174"/>
      <c r="Q626" s="174"/>
      <c r="R626" s="174"/>
      <c r="S626" s="174"/>
      <c r="T626" s="175"/>
      <c r="AT626" s="169" t="s">
        <v>174</v>
      </c>
      <c r="AU626" s="169" t="s">
        <v>87</v>
      </c>
      <c r="AV626" s="13" t="s">
        <v>172</v>
      </c>
      <c r="AW626" s="13" t="s">
        <v>36</v>
      </c>
      <c r="AX626" s="13" t="s">
        <v>85</v>
      </c>
      <c r="AY626" s="169" t="s">
        <v>165</v>
      </c>
    </row>
    <row r="627" spans="2:65" s="10" customFormat="1" ht="22.9" customHeight="1">
      <c r="B627" s="126"/>
      <c r="D627" s="127" t="s">
        <v>76</v>
      </c>
      <c r="E627" s="137" t="s">
        <v>913</v>
      </c>
      <c r="F627" s="137" t="s">
        <v>914</v>
      </c>
      <c r="I627" s="129"/>
      <c r="J627" s="138">
        <f>BK627</f>
        <v>0</v>
      </c>
      <c r="L627" s="126"/>
      <c r="M627" s="131"/>
      <c r="N627" s="132"/>
      <c r="O627" s="132"/>
      <c r="P627" s="133">
        <f>SUM(P628:P695)</f>
        <v>0</v>
      </c>
      <c r="Q627" s="132"/>
      <c r="R627" s="133">
        <f>SUM(R628:R695)</f>
        <v>2.2900705000000001</v>
      </c>
      <c r="S627" s="132"/>
      <c r="T627" s="134">
        <f>SUM(T628:T695)</f>
        <v>0</v>
      </c>
      <c r="AR627" s="127" t="s">
        <v>87</v>
      </c>
      <c r="AT627" s="135" t="s">
        <v>76</v>
      </c>
      <c r="AU627" s="135" t="s">
        <v>85</v>
      </c>
      <c r="AY627" s="127" t="s">
        <v>165</v>
      </c>
      <c r="BK627" s="136">
        <f>SUM(BK628:BK695)</f>
        <v>0</v>
      </c>
    </row>
    <row r="628" spans="2:65" s="1" customFormat="1" ht="16.5" customHeight="1">
      <c r="B628" s="139"/>
      <c r="C628" s="140" t="s">
        <v>915</v>
      </c>
      <c r="D628" s="140" t="s">
        <v>167</v>
      </c>
      <c r="E628" s="141" t="s">
        <v>916</v>
      </c>
      <c r="F628" s="142" t="s">
        <v>917</v>
      </c>
      <c r="G628" s="143" t="s">
        <v>258</v>
      </c>
      <c r="H628" s="144">
        <v>65.8</v>
      </c>
      <c r="I628" s="145"/>
      <c r="J628" s="146">
        <f>ROUND(I628*H628,2)</f>
        <v>0</v>
      </c>
      <c r="K628" s="142" t="s">
        <v>266</v>
      </c>
      <c r="L628" s="30"/>
      <c r="M628" s="147" t="s">
        <v>1</v>
      </c>
      <c r="N628" s="148" t="s">
        <v>48</v>
      </c>
      <c r="O628" s="49"/>
      <c r="P628" s="149">
        <f>O628*H628</f>
        <v>0</v>
      </c>
      <c r="Q628" s="149">
        <v>7.1500000000000001E-3</v>
      </c>
      <c r="R628" s="149">
        <f>Q628*H628</f>
        <v>0.47047</v>
      </c>
      <c r="S628" s="149">
        <v>0</v>
      </c>
      <c r="T628" s="150">
        <f>S628*H628</f>
        <v>0</v>
      </c>
      <c r="AR628" s="16" t="s">
        <v>248</v>
      </c>
      <c r="AT628" s="16" t="s">
        <v>167</v>
      </c>
      <c r="AU628" s="16" t="s">
        <v>87</v>
      </c>
      <c r="AY628" s="16" t="s">
        <v>165</v>
      </c>
      <c r="BE628" s="151">
        <f>IF(N628="základní",J628,0)</f>
        <v>0</v>
      </c>
      <c r="BF628" s="151">
        <f>IF(N628="snížená",J628,0)</f>
        <v>0</v>
      </c>
      <c r="BG628" s="151">
        <f>IF(N628="zákl. přenesená",J628,0)</f>
        <v>0</v>
      </c>
      <c r="BH628" s="151">
        <f>IF(N628="sníž. přenesená",J628,0)</f>
        <v>0</v>
      </c>
      <c r="BI628" s="151">
        <f>IF(N628="nulová",J628,0)</f>
        <v>0</v>
      </c>
      <c r="BJ628" s="16" t="s">
        <v>85</v>
      </c>
      <c r="BK628" s="151">
        <f>ROUND(I628*H628,2)</f>
        <v>0</v>
      </c>
      <c r="BL628" s="16" t="s">
        <v>248</v>
      </c>
      <c r="BM628" s="16" t="s">
        <v>918</v>
      </c>
    </row>
    <row r="629" spans="2:65" s="11" customFormat="1" ht="11.25">
      <c r="B629" s="152"/>
      <c r="D629" s="153" t="s">
        <v>174</v>
      </c>
      <c r="E629" s="154" t="s">
        <v>1</v>
      </c>
      <c r="F629" s="155" t="s">
        <v>919</v>
      </c>
      <c r="H629" s="154" t="s">
        <v>1</v>
      </c>
      <c r="I629" s="156"/>
      <c r="L629" s="152"/>
      <c r="M629" s="157"/>
      <c r="N629" s="158"/>
      <c r="O629" s="158"/>
      <c r="P629" s="158"/>
      <c r="Q629" s="158"/>
      <c r="R629" s="158"/>
      <c r="S629" s="158"/>
      <c r="T629" s="159"/>
      <c r="AT629" s="154" t="s">
        <v>174</v>
      </c>
      <c r="AU629" s="154" t="s">
        <v>87</v>
      </c>
      <c r="AV629" s="11" t="s">
        <v>85</v>
      </c>
      <c r="AW629" s="11" t="s">
        <v>36</v>
      </c>
      <c r="AX629" s="11" t="s">
        <v>77</v>
      </c>
      <c r="AY629" s="154" t="s">
        <v>165</v>
      </c>
    </row>
    <row r="630" spans="2:65" s="11" customFormat="1" ht="11.25">
      <c r="B630" s="152"/>
      <c r="D630" s="153" t="s">
        <v>174</v>
      </c>
      <c r="E630" s="154" t="s">
        <v>1</v>
      </c>
      <c r="F630" s="155" t="s">
        <v>559</v>
      </c>
      <c r="H630" s="154" t="s">
        <v>1</v>
      </c>
      <c r="I630" s="156"/>
      <c r="L630" s="152"/>
      <c r="M630" s="157"/>
      <c r="N630" s="158"/>
      <c r="O630" s="158"/>
      <c r="P630" s="158"/>
      <c r="Q630" s="158"/>
      <c r="R630" s="158"/>
      <c r="S630" s="158"/>
      <c r="T630" s="159"/>
      <c r="AT630" s="154" t="s">
        <v>174</v>
      </c>
      <c r="AU630" s="154" t="s">
        <v>87</v>
      </c>
      <c r="AV630" s="11" t="s">
        <v>85</v>
      </c>
      <c r="AW630" s="11" t="s">
        <v>36</v>
      </c>
      <c r="AX630" s="11" t="s">
        <v>77</v>
      </c>
      <c r="AY630" s="154" t="s">
        <v>165</v>
      </c>
    </row>
    <row r="631" spans="2:65" s="12" customFormat="1" ht="11.25">
      <c r="B631" s="160"/>
      <c r="D631" s="153" t="s">
        <v>174</v>
      </c>
      <c r="E631" s="161" t="s">
        <v>1</v>
      </c>
      <c r="F631" s="162" t="s">
        <v>560</v>
      </c>
      <c r="H631" s="163">
        <v>26.94</v>
      </c>
      <c r="I631" s="164"/>
      <c r="L631" s="160"/>
      <c r="M631" s="165"/>
      <c r="N631" s="166"/>
      <c r="O631" s="166"/>
      <c r="P631" s="166"/>
      <c r="Q631" s="166"/>
      <c r="R631" s="166"/>
      <c r="S631" s="166"/>
      <c r="T631" s="167"/>
      <c r="AT631" s="161" t="s">
        <v>174</v>
      </c>
      <c r="AU631" s="161" t="s">
        <v>87</v>
      </c>
      <c r="AV631" s="12" t="s">
        <v>87</v>
      </c>
      <c r="AW631" s="12" t="s">
        <v>36</v>
      </c>
      <c r="AX631" s="12" t="s">
        <v>77</v>
      </c>
      <c r="AY631" s="161" t="s">
        <v>165</v>
      </c>
    </row>
    <row r="632" spans="2:65" s="11" customFormat="1" ht="11.25">
      <c r="B632" s="152"/>
      <c r="D632" s="153" t="s">
        <v>174</v>
      </c>
      <c r="E632" s="154" t="s">
        <v>1</v>
      </c>
      <c r="F632" s="155" t="s">
        <v>561</v>
      </c>
      <c r="H632" s="154" t="s">
        <v>1</v>
      </c>
      <c r="I632" s="156"/>
      <c r="L632" s="152"/>
      <c r="M632" s="157"/>
      <c r="N632" s="158"/>
      <c r="O632" s="158"/>
      <c r="P632" s="158"/>
      <c r="Q632" s="158"/>
      <c r="R632" s="158"/>
      <c r="S632" s="158"/>
      <c r="T632" s="159"/>
      <c r="AT632" s="154" t="s">
        <v>174</v>
      </c>
      <c r="AU632" s="154" t="s">
        <v>87</v>
      </c>
      <c r="AV632" s="11" t="s">
        <v>85</v>
      </c>
      <c r="AW632" s="11" t="s">
        <v>36</v>
      </c>
      <c r="AX632" s="11" t="s">
        <v>77</v>
      </c>
      <c r="AY632" s="154" t="s">
        <v>165</v>
      </c>
    </row>
    <row r="633" spans="2:65" s="12" customFormat="1" ht="11.25">
      <c r="B633" s="160"/>
      <c r="D633" s="153" t="s">
        <v>174</v>
      </c>
      <c r="E633" s="161" t="s">
        <v>1</v>
      </c>
      <c r="F633" s="162" t="s">
        <v>562</v>
      </c>
      <c r="H633" s="163">
        <v>29.53</v>
      </c>
      <c r="I633" s="164"/>
      <c r="L633" s="160"/>
      <c r="M633" s="165"/>
      <c r="N633" s="166"/>
      <c r="O633" s="166"/>
      <c r="P633" s="166"/>
      <c r="Q633" s="166"/>
      <c r="R633" s="166"/>
      <c r="S633" s="166"/>
      <c r="T633" s="167"/>
      <c r="AT633" s="161" t="s">
        <v>174</v>
      </c>
      <c r="AU633" s="161" t="s">
        <v>87</v>
      </c>
      <c r="AV633" s="12" t="s">
        <v>87</v>
      </c>
      <c r="AW633" s="12" t="s">
        <v>36</v>
      </c>
      <c r="AX633" s="12" t="s">
        <v>77</v>
      </c>
      <c r="AY633" s="161" t="s">
        <v>165</v>
      </c>
    </row>
    <row r="634" spans="2:65" s="11" customFormat="1" ht="11.25">
      <c r="B634" s="152"/>
      <c r="D634" s="153" t="s">
        <v>174</v>
      </c>
      <c r="E634" s="154" t="s">
        <v>1</v>
      </c>
      <c r="F634" s="155" t="s">
        <v>563</v>
      </c>
      <c r="H634" s="154" t="s">
        <v>1</v>
      </c>
      <c r="I634" s="156"/>
      <c r="L634" s="152"/>
      <c r="M634" s="157"/>
      <c r="N634" s="158"/>
      <c r="O634" s="158"/>
      <c r="P634" s="158"/>
      <c r="Q634" s="158"/>
      <c r="R634" s="158"/>
      <c r="S634" s="158"/>
      <c r="T634" s="159"/>
      <c r="AT634" s="154" t="s">
        <v>174</v>
      </c>
      <c r="AU634" s="154" t="s">
        <v>87</v>
      </c>
      <c r="AV634" s="11" t="s">
        <v>85</v>
      </c>
      <c r="AW634" s="11" t="s">
        <v>36</v>
      </c>
      <c r="AX634" s="11" t="s">
        <v>77</v>
      </c>
      <c r="AY634" s="154" t="s">
        <v>165</v>
      </c>
    </row>
    <row r="635" spans="2:65" s="12" customFormat="1" ht="11.25">
      <c r="B635" s="160"/>
      <c r="D635" s="153" t="s">
        <v>174</v>
      </c>
      <c r="E635" s="161" t="s">
        <v>1</v>
      </c>
      <c r="F635" s="162" t="s">
        <v>564</v>
      </c>
      <c r="H635" s="163">
        <v>9.33</v>
      </c>
      <c r="I635" s="164"/>
      <c r="L635" s="160"/>
      <c r="M635" s="165"/>
      <c r="N635" s="166"/>
      <c r="O635" s="166"/>
      <c r="P635" s="166"/>
      <c r="Q635" s="166"/>
      <c r="R635" s="166"/>
      <c r="S635" s="166"/>
      <c r="T635" s="167"/>
      <c r="AT635" s="161" t="s">
        <v>174</v>
      </c>
      <c r="AU635" s="161" t="s">
        <v>87</v>
      </c>
      <c r="AV635" s="12" t="s">
        <v>87</v>
      </c>
      <c r="AW635" s="12" t="s">
        <v>36</v>
      </c>
      <c r="AX635" s="12" t="s">
        <v>77</v>
      </c>
      <c r="AY635" s="161" t="s">
        <v>165</v>
      </c>
    </row>
    <row r="636" spans="2:65" s="13" customFormat="1" ht="11.25">
      <c r="B636" s="168"/>
      <c r="D636" s="153" t="s">
        <v>174</v>
      </c>
      <c r="E636" s="169" t="s">
        <v>1</v>
      </c>
      <c r="F636" s="170" t="s">
        <v>177</v>
      </c>
      <c r="H636" s="171">
        <v>65.8</v>
      </c>
      <c r="I636" s="172"/>
      <c r="L636" s="168"/>
      <c r="M636" s="173"/>
      <c r="N636" s="174"/>
      <c r="O636" s="174"/>
      <c r="P636" s="174"/>
      <c r="Q636" s="174"/>
      <c r="R636" s="174"/>
      <c r="S636" s="174"/>
      <c r="T636" s="175"/>
      <c r="AT636" s="169" t="s">
        <v>174</v>
      </c>
      <c r="AU636" s="169" t="s">
        <v>87</v>
      </c>
      <c r="AV636" s="13" t="s">
        <v>172</v>
      </c>
      <c r="AW636" s="13" t="s">
        <v>36</v>
      </c>
      <c r="AX636" s="13" t="s">
        <v>85</v>
      </c>
      <c r="AY636" s="169" t="s">
        <v>165</v>
      </c>
    </row>
    <row r="637" spans="2:65" s="1" customFormat="1" ht="16.5" customHeight="1">
      <c r="B637" s="139"/>
      <c r="C637" s="140" t="s">
        <v>920</v>
      </c>
      <c r="D637" s="140" t="s">
        <v>167</v>
      </c>
      <c r="E637" s="141" t="s">
        <v>921</v>
      </c>
      <c r="F637" s="142" t="s">
        <v>922</v>
      </c>
      <c r="G637" s="143" t="s">
        <v>258</v>
      </c>
      <c r="H637" s="144">
        <v>56.47</v>
      </c>
      <c r="I637" s="145"/>
      <c r="J637" s="146">
        <f>ROUND(I637*H637,2)</f>
        <v>0</v>
      </c>
      <c r="K637" s="142" t="s">
        <v>266</v>
      </c>
      <c r="L637" s="30"/>
      <c r="M637" s="147" t="s">
        <v>1</v>
      </c>
      <c r="N637" s="148" t="s">
        <v>48</v>
      </c>
      <c r="O637" s="49"/>
      <c r="P637" s="149">
        <f>O637*H637</f>
        <v>0</v>
      </c>
      <c r="Q637" s="149">
        <v>4.5799999999999999E-3</v>
      </c>
      <c r="R637" s="149">
        <f>Q637*H637</f>
        <v>0.25863259999999999</v>
      </c>
      <c r="S637" s="149">
        <v>0</v>
      </c>
      <c r="T637" s="150">
        <f>S637*H637</f>
        <v>0</v>
      </c>
      <c r="AR637" s="16" t="s">
        <v>248</v>
      </c>
      <c r="AT637" s="16" t="s">
        <v>167</v>
      </c>
      <c r="AU637" s="16" t="s">
        <v>87</v>
      </c>
      <c r="AY637" s="16" t="s">
        <v>165</v>
      </c>
      <c r="BE637" s="151">
        <f>IF(N637="základní",J637,0)</f>
        <v>0</v>
      </c>
      <c r="BF637" s="151">
        <f>IF(N637="snížená",J637,0)</f>
        <v>0</v>
      </c>
      <c r="BG637" s="151">
        <f>IF(N637="zákl. přenesená",J637,0)</f>
        <v>0</v>
      </c>
      <c r="BH637" s="151">
        <f>IF(N637="sníž. přenesená",J637,0)</f>
        <v>0</v>
      </c>
      <c r="BI637" s="151">
        <f>IF(N637="nulová",J637,0)</f>
        <v>0</v>
      </c>
      <c r="BJ637" s="16" t="s">
        <v>85</v>
      </c>
      <c r="BK637" s="151">
        <f>ROUND(I637*H637,2)</f>
        <v>0</v>
      </c>
      <c r="BL637" s="16" t="s">
        <v>248</v>
      </c>
      <c r="BM637" s="16" t="s">
        <v>923</v>
      </c>
    </row>
    <row r="638" spans="2:65" s="11" customFormat="1" ht="11.25">
      <c r="B638" s="152"/>
      <c r="D638" s="153" t="s">
        <v>174</v>
      </c>
      <c r="E638" s="154" t="s">
        <v>1</v>
      </c>
      <c r="F638" s="155" t="s">
        <v>924</v>
      </c>
      <c r="H638" s="154" t="s">
        <v>1</v>
      </c>
      <c r="I638" s="156"/>
      <c r="L638" s="152"/>
      <c r="M638" s="157"/>
      <c r="N638" s="158"/>
      <c r="O638" s="158"/>
      <c r="P638" s="158"/>
      <c r="Q638" s="158"/>
      <c r="R638" s="158"/>
      <c r="S638" s="158"/>
      <c r="T638" s="159"/>
      <c r="AT638" s="154" t="s">
        <v>174</v>
      </c>
      <c r="AU638" s="154" t="s">
        <v>87</v>
      </c>
      <c r="AV638" s="11" t="s">
        <v>85</v>
      </c>
      <c r="AW638" s="11" t="s">
        <v>36</v>
      </c>
      <c r="AX638" s="11" t="s">
        <v>77</v>
      </c>
      <c r="AY638" s="154" t="s">
        <v>165</v>
      </c>
    </row>
    <row r="639" spans="2:65" s="11" customFormat="1" ht="11.25">
      <c r="B639" s="152"/>
      <c r="D639" s="153" t="s">
        <v>174</v>
      </c>
      <c r="E639" s="154" t="s">
        <v>1</v>
      </c>
      <c r="F639" s="155" t="s">
        <v>559</v>
      </c>
      <c r="H639" s="154" t="s">
        <v>1</v>
      </c>
      <c r="I639" s="156"/>
      <c r="L639" s="152"/>
      <c r="M639" s="157"/>
      <c r="N639" s="158"/>
      <c r="O639" s="158"/>
      <c r="P639" s="158"/>
      <c r="Q639" s="158"/>
      <c r="R639" s="158"/>
      <c r="S639" s="158"/>
      <c r="T639" s="159"/>
      <c r="AT639" s="154" t="s">
        <v>174</v>
      </c>
      <c r="AU639" s="154" t="s">
        <v>87</v>
      </c>
      <c r="AV639" s="11" t="s">
        <v>85</v>
      </c>
      <c r="AW639" s="11" t="s">
        <v>36</v>
      </c>
      <c r="AX639" s="11" t="s">
        <v>77</v>
      </c>
      <c r="AY639" s="154" t="s">
        <v>165</v>
      </c>
    </row>
    <row r="640" spans="2:65" s="12" customFormat="1" ht="11.25">
      <c r="B640" s="160"/>
      <c r="D640" s="153" t="s">
        <v>174</v>
      </c>
      <c r="E640" s="161" t="s">
        <v>1</v>
      </c>
      <c r="F640" s="162" t="s">
        <v>560</v>
      </c>
      <c r="H640" s="163">
        <v>26.94</v>
      </c>
      <c r="I640" s="164"/>
      <c r="L640" s="160"/>
      <c r="M640" s="165"/>
      <c r="N640" s="166"/>
      <c r="O640" s="166"/>
      <c r="P640" s="166"/>
      <c r="Q640" s="166"/>
      <c r="R640" s="166"/>
      <c r="S640" s="166"/>
      <c r="T640" s="167"/>
      <c r="AT640" s="161" t="s">
        <v>174</v>
      </c>
      <c r="AU640" s="161" t="s">
        <v>87</v>
      </c>
      <c r="AV640" s="12" t="s">
        <v>87</v>
      </c>
      <c r="AW640" s="12" t="s">
        <v>36</v>
      </c>
      <c r="AX640" s="12" t="s">
        <v>77</v>
      </c>
      <c r="AY640" s="161" t="s">
        <v>165</v>
      </c>
    </row>
    <row r="641" spans="2:65" s="11" customFormat="1" ht="11.25">
      <c r="B641" s="152"/>
      <c r="D641" s="153" t="s">
        <v>174</v>
      </c>
      <c r="E641" s="154" t="s">
        <v>1</v>
      </c>
      <c r="F641" s="155" t="s">
        <v>561</v>
      </c>
      <c r="H641" s="154" t="s">
        <v>1</v>
      </c>
      <c r="I641" s="156"/>
      <c r="L641" s="152"/>
      <c r="M641" s="157"/>
      <c r="N641" s="158"/>
      <c r="O641" s="158"/>
      <c r="P641" s="158"/>
      <c r="Q641" s="158"/>
      <c r="R641" s="158"/>
      <c r="S641" s="158"/>
      <c r="T641" s="159"/>
      <c r="AT641" s="154" t="s">
        <v>174</v>
      </c>
      <c r="AU641" s="154" t="s">
        <v>87</v>
      </c>
      <c r="AV641" s="11" t="s">
        <v>85</v>
      </c>
      <c r="AW641" s="11" t="s">
        <v>36</v>
      </c>
      <c r="AX641" s="11" t="s">
        <v>77</v>
      </c>
      <c r="AY641" s="154" t="s">
        <v>165</v>
      </c>
    </row>
    <row r="642" spans="2:65" s="12" customFormat="1" ht="11.25">
      <c r="B642" s="160"/>
      <c r="D642" s="153" t="s">
        <v>174</v>
      </c>
      <c r="E642" s="161" t="s">
        <v>1</v>
      </c>
      <c r="F642" s="162" t="s">
        <v>562</v>
      </c>
      <c r="H642" s="163">
        <v>29.53</v>
      </c>
      <c r="I642" s="164"/>
      <c r="L642" s="160"/>
      <c r="M642" s="165"/>
      <c r="N642" s="166"/>
      <c r="O642" s="166"/>
      <c r="P642" s="166"/>
      <c r="Q642" s="166"/>
      <c r="R642" s="166"/>
      <c r="S642" s="166"/>
      <c r="T642" s="167"/>
      <c r="AT642" s="161" t="s">
        <v>174</v>
      </c>
      <c r="AU642" s="161" t="s">
        <v>87</v>
      </c>
      <c r="AV642" s="12" t="s">
        <v>87</v>
      </c>
      <c r="AW642" s="12" t="s">
        <v>36</v>
      </c>
      <c r="AX642" s="12" t="s">
        <v>77</v>
      </c>
      <c r="AY642" s="161" t="s">
        <v>165</v>
      </c>
    </row>
    <row r="643" spans="2:65" s="13" customFormat="1" ht="11.25">
      <c r="B643" s="168"/>
      <c r="D643" s="153" t="s">
        <v>174</v>
      </c>
      <c r="E643" s="169" t="s">
        <v>1</v>
      </c>
      <c r="F643" s="170" t="s">
        <v>177</v>
      </c>
      <c r="H643" s="171">
        <v>56.47</v>
      </c>
      <c r="I643" s="172"/>
      <c r="L643" s="168"/>
      <c r="M643" s="173"/>
      <c r="N643" s="174"/>
      <c r="O643" s="174"/>
      <c r="P643" s="174"/>
      <c r="Q643" s="174"/>
      <c r="R643" s="174"/>
      <c r="S643" s="174"/>
      <c r="T643" s="175"/>
      <c r="AT643" s="169" t="s">
        <v>174</v>
      </c>
      <c r="AU643" s="169" t="s">
        <v>87</v>
      </c>
      <c r="AV643" s="13" t="s">
        <v>172</v>
      </c>
      <c r="AW643" s="13" t="s">
        <v>36</v>
      </c>
      <c r="AX643" s="13" t="s">
        <v>85</v>
      </c>
      <c r="AY643" s="169" t="s">
        <v>165</v>
      </c>
    </row>
    <row r="644" spans="2:65" s="1" customFormat="1" ht="16.5" customHeight="1">
      <c r="B644" s="139"/>
      <c r="C644" s="140" t="s">
        <v>925</v>
      </c>
      <c r="D644" s="140" t="s">
        <v>167</v>
      </c>
      <c r="E644" s="141" t="s">
        <v>926</v>
      </c>
      <c r="F644" s="142" t="s">
        <v>927</v>
      </c>
      <c r="G644" s="143" t="s">
        <v>370</v>
      </c>
      <c r="H644" s="144">
        <v>90.82</v>
      </c>
      <c r="I644" s="145"/>
      <c r="J644" s="146">
        <f>ROUND(I644*H644,2)</f>
        <v>0</v>
      </c>
      <c r="K644" s="142" t="s">
        <v>266</v>
      </c>
      <c r="L644" s="30"/>
      <c r="M644" s="147" t="s">
        <v>1</v>
      </c>
      <c r="N644" s="148" t="s">
        <v>48</v>
      </c>
      <c r="O644" s="49"/>
      <c r="P644" s="149">
        <f>O644*H644</f>
        <v>0</v>
      </c>
      <c r="Q644" s="149">
        <v>5.1999999999999995E-4</v>
      </c>
      <c r="R644" s="149">
        <f>Q644*H644</f>
        <v>4.7226399999999995E-2</v>
      </c>
      <c r="S644" s="149">
        <v>0</v>
      </c>
      <c r="T644" s="150">
        <f>S644*H644</f>
        <v>0</v>
      </c>
      <c r="AR644" s="16" t="s">
        <v>248</v>
      </c>
      <c r="AT644" s="16" t="s">
        <v>167</v>
      </c>
      <c r="AU644" s="16" t="s">
        <v>87</v>
      </c>
      <c r="AY644" s="16" t="s">
        <v>165</v>
      </c>
      <c r="BE644" s="151">
        <f>IF(N644="základní",J644,0)</f>
        <v>0</v>
      </c>
      <c r="BF644" s="151">
        <f>IF(N644="snížená",J644,0)</f>
        <v>0</v>
      </c>
      <c r="BG644" s="151">
        <f>IF(N644="zákl. přenesená",J644,0)</f>
        <v>0</v>
      </c>
      <c r="BH644" s="151">
        <f>IF(N644="sníž. přenesená",J644,0)</f>
        <v>0</v>
      </c>
      <c r="BI644" s="151">
        <f>IF(N644="nulová",J644,0)</f>
        <v>0</v>
      </c>
      <c r="BJ644" s="16" t="s">
        <v>85</v>
      </c>
      <c r="BK644" s="151">
        <f>ROUND(I644*H644,2)</f>
        <v>0</v>
      </c>
      <c r="BL644" s="16" t="s">
        <v>248</v>
      </c>
      <c r="BM644" s="16" t="s">
        <v>928</v>
      </c>
    </row>
    <row r="645" spans="2:65" s="11" customFormat="1" ht="11.25">
      <c r="B645" s="152"/>
      <c r="D645" s="153" t="s">
        <v>174</v>
      </c>
      <c r="E645" s="154" t="s">
        <v>1</v>
      </c>
      <c r="F645" s="155" t="s">
        <v>929</v>
      </c>
      <c r="H645" s="154" t="s">
        <v>1</v>
      </c>
      <c r="I645" s="156"/>
      <c r="L645" s="152"/>
      <c r="M645" s="157"/>
      <c r="N645" s="158"/>
      <c r="O645" s="158"/>
      <c r="P645" s="158"/>
      <c r="Q645" s="158"/>
      <c r="R645" s="158"/>
      <c r="S645" s="158"/>
      <c r="T645" s="159"/>
      <c r="AT645" s="154" t="s">
        <v>174</v>
      </c>
      <c r="AU645" s="154" t="s">
        <v>87</v>
      </c>
      <c r="AV645" s="11" t="s">
        <v>85</v>
      </c>
      <c r="AW645" s="11" t="s">
        <v>36</v>
      </c>
      <c r="AX645" s="11" t="s">
        <v>77</v>
      </c>
      <c r="AY645" s="154" t="s">
        <v>165</v>
      </c>
    </row>
    <row r="646" spans="2:65" s="11" customFormat="1" ht="11.25">
      <c r="B646" s="152"/>
      <c r="D646" s="153" t="s">
        <v>174</v>
      </c>
      <c r="E646" s="154" t="s">
        <v>1</v>
      </c>
      <c r="F646" s="155" t="s">
        <v>559</v>
      </c>
      <c r="H646" s="154" t="s">
        <v>1</v>
      </c>
      <c r="I646" s="156"/>
      <c r="L646" s="152"/>
      <c r="M646" s="157"/>
      <c r="N646" s="158"/>
      <c r="O646" s="158"/>
      <c r="P646" s="158"/>
      <c r="Q646" s="158"/>
      <c r="R646" s="158"/>
      <c r="S646" s="158"/>
      <c r="T646" s="159"/>
      <c r="AT646" s="154" t="s">
        <v>174</v>
      </c>
      <c r="AU646" s="154" t="s">
        <v>87</v>
      </c>
      <c r="AV646" s="11" t="s">
        <v>85</v>
      </c>
      <c r="AW646" s="11" t="s">
        <v>36</v>
      </c>
      <c r="AX646" s="11" t="s">
        <v>77</v>
      </c>
      <c r="AY646" s="154" t="s">
        <v>165</v>
      </c>
    </row>
    <row r="647" spans="2:65" s="12" customFormat="1" ht="11.25">
      <c r="B647" s="160"/>
      <c r="D647" s="153" t="s">
        <v>174</v>
      </c>
      <c r="E647" s="161" t="s">
        <v>1</v>
      </c>
      <c r="F647" s="162" t="s">
        <v>579</v>
      </c>
      <c r="H647" s="163">
        <v>32.770000000000003</v>
      </c>
      <c r="I647" s="164"/>
      <c r="L647" s="160"/>
      <c r="M647" s="165"/>
      <c r="N647" s="166"/>
      <c r="O647" s="166"/>
      <c r="P647" s="166"/>
      <c r="Q647" s="166"/>
      <c r="R647" s="166"/>
      <c r="S647" s="166"/>
      <c r="T647" s="167"/>
      <c r="AT647" s="161" t="s">
        <v>174</v>
      </c>
      <c r="AU647" s="161" t="s">
        <v>87</v>
      </c>
      <c r="AV647" s="12" t="s">
        <v>87</v>
      </c>
      <c r="AW647" s="12" t="s">
        <v>36</v>
      </c>
      <c r="AX647" s="12" t="s">
        <v>77</v>
      </c>
      <c r="AY647" s="161" t="s">
        <v>165</v>
      </c>
    </row>
    <row r="648" spans="2:65" s="11" customFormat="1" ht="11.25">
      <c r="B648" s="152"/>
      <c r="D648" s="153" t="s">
        <v>174</v>
      </c>
      <c r="E648" s="154" t="s">
        <v>1</v>
      </c>
      <c r="F648" s="155" t="s">
        <v>561</v>
      </c>
      <c r="H648" s="154" t="s">
        <v>1</v>
      </c>
      <c r="I648" s="156"/>
      <c r="L648" s="152"/>
      <c r="M648" s="157"/>
      <c r="N648" s="158"/>
      <c r="O648" s="158"/>
      <c r="P648" s="158"/>
      <c r="Q648" s="158"/>
      <c r="R648" s="158"/>
      <c r="S648" s="158"/>
      <c r="T648" s="159"/>
      <c r="AT648" s="154" t="s">
        <v>174</v>
      </c>
      <c r="AU648" s="154" t="s">
        <v>87</v>
      </c>
      <c r="AV648" s="11" t="s">
        <v>85</v>
      </c>
      <c r="AW648" s="11" t="s">
        <v>36</v>
      </c>
      <c r="AX648" s="11" t="s">
        <v>77</v>
      </c>
      <c r="AY648" s="154" t="s">
        <v>165</v>
      </c>
    </row>
    <row r="649" spans="2:65" s="12" customFormat="1" ht="11.25">
      <c r="B649" s="160"/>
      <c r="D649" s="153" t="s">
        <v>174</v>
      </c>
      <c r="E649" s="161" t="s">
        <v>1</v>
      </c>
      <c r="F649" s="162" t="s">
        <v>580</v>
      </c>
      <c r="H649" s="163">
        <v>58.05</v>
      </c>
      <c r="I649" s="164"/>
      <c r="L649" s="160"/>
      <c r="M649" s="165"/>
      <c r="N649" s="166"/>
      <c r="O649" s="166"/>
      <c r="P649" s="166"/>
      <c r="Q649" s="166"/>
      <c r="R649" s="166"/>
      <c r="S649" s="166"/>
      <c r="T649" s="167"/>
      <c r="AT649" s="161" t="s">
        <v>174</v>
      </c>
      <c r="AU649" s="161" t="s">
        <v>87</v>
      </c>
      <c r="AV649" s="12" t="s">
        <v>87</v>
      </c>
      <c r="AW649" s="12" t="s">
        <v>36</v>
      </c>
      <c r="AX649" s="12" t="s">
        <v>77</v>
      </c>
      <c r="AY649" s="161" t="s">
        <v>165</v>
      </c>
    </row>
    <row r="650" spans="2:65" s="13" customFormat="1" ht="11.25">
      <c r="B650" s="168"/>
      <c r="D650" s="153" t="s">
        <v>174</v>
      </c>
      <c r="E650" s="169" t="s">
        <v>1</v>
      </c>
      <c r="F650" s="170" t="s">
        <v>177</v>
      </c>
      <c r="H650" s="171">
        <v>90.82</v>
      </c>
      <c r="I650" s="172"/>
      <c r="L650" s="168"/>
      <c r="M650" s="173"/>
      <c r="N650" s="174"/>
      <c r="O650" s="174"/>
      <c r="P650" s="174"/>
      <c r="Q650" s="174"/>
      <c r="R650" s="174"/>
      <c r="S650" s="174"/>
      <c r="T650" s="175"/>
      <c r="AT650" s="169" t="s">
        <v>174</v>
      </c>
      <c r="AU650" s="169" t="s">
        <v>87</v>
      </c>
      <c r="AV650" s="13" t="s">
        <v>172</v>
      </c>
      <c r="AW650" s="13" t="s">
        <v>36</v>
      </c>
      <c r="AX650" s="13" t="s">
        <v>85</v>
      </c>
      <c r="AY650" s="169" t="s">
        <v>165</v>
      </c>
    </row>
    <row r="651" spans="2:65" s="1" customFormat="1" ht="16.5" customHeight="1">
      <c r="B651" s="139"/>
      <c r="C651" s="140" t="s">
        <v>930</v>
      </c>
      <c r="D651" s="140" t="s">
        <v>167</v>
      </c>
      <c r="E651" s="141" t="s">
        <v>931</v>
      </c>
      <c r="F651" s="142" t="s">
        <v>932</v>
      </c>
      <c r="G651" s="143" t="s">
        <v>258</v>
      </c>
      <c r="H651" s="144">
        <v>65.8</v>
      </c>
      <c r="I651" s="145"/>
      <c r="J651" s="146">
        <f>ROUND(I651*H651,2)</f>
        <v>0</v>
      </c>
      <c r="K651" s="142" t="s">
        <v>266</v>
      </c>
      <c r="L651" s="30"/>
      <c r="M651" s="147" t="s">
        <v>1</v>
      </c>
      <c r="N651" s="148" t="s">
        <v>48</v>
      </c>
      <c r="O651" s="49"/>
      <c r="P651" s="149">
        <f>O651*H651</f>
        <v>0</v>
      </c>
      <c r="Q651" s="149">
        <v>2.9999999999999997E-4</v>
      </c>
      <c r="R651" s="149">
        <f>Q651*H651</f>
        <v>1.9739999999999997E-2</v>
      </c>
      <c r="S651" s="149">
        <v>0</v>
      </c>
      <c r="T651" s="150">
        <f>S651*H651</f>
        <v>0</v>
      </c>
      <c r="AR651" s="16" t="s">
        <v>248</v>
      </c>
      <c r="AT651" s="16" t="s">
        <v>167</v>
      </c>
      <c r="AU651" s="16" t="s">
        <v>87</v>
      </c>
      <c r="AY651" s="16" t="s">
        <v>165</v>
      </c>
      <c r="BE651" s="151">
        <f>IF(N651="základní",J651,0)</f>
        <v>0</v>
      </c>
      <c r="BF651" s="151">
        <f>IF(N651="snížená",J651,0)</f>
        <v>0</v>
      </c>
      <c r="BG651" s="151">
        <f>IF(N651="zákl. přenesená",J651,0)</f>
        <v>0</v>
      </c>
      <c r="BH651" s="151">
        <f>IF(N651="sníž. přenesená",J651,0)</f>
        <v>0</v>
      </c>
      <c r="BI651" s="151">
        <f>IF(N651="nulová",J651,0)</f>
        <v>0</v>
      </c>
      <c r="BJ651" s="16" t="s">
        <v>85</v>
      </c>
      <c r="BK651" s="151">
        <f>ROUND(I651*H651,2)</f>
        <v>0</v>
      </c>
      <c r="BL651" s="16" t="s">
        <v>248</v>
      </c>
      <c r="BM651" s="16" t="s">
        <v>933</v>
      </c>
    </row>
    <row r="652" spans="2:65" s="11" customFormat="1" ht="11.25">
      <c r="B652" s="152"/>
      <c r="D652" s="153" t="s">
        <v>174</v>
      </c>
      <c r="E652" s="154" t="s">
        <v>1</v>
      </c>
      <c r="F652" s="155" t="s">
        <v>934</v>
      </c>
      <c r="H652" s="154" t="s">
        <v>1</v>
      </c>
      <c r="I652" s="156"/>
      <c r="L652" s="152"/>
      <c r="M652" s="157"/>
      <c r="N652" s="158"/>
      <c r="O652" s="158"/>
      <c r="P652" s="158"/>
      <c r="Q652" s="158"/>
      <c r="R652" s="158"/>
      <c r="S652" s="158"/>
      <c r="T652" s="159"/>
      <c r="AT652" s="154" t="s">
        <v>174</v>
      </c>
      <c r="AU652" s="154" t="s">
        <v>87</v>
      </c>
      <c r="AV652" s="11" t="s">
        <v>85</v>
      </c>
      <c r="AW652" s="11" t="s">
        <v>36</v>
      </c>
      <c r="AX652" s="11" t="s">
        <v>77</v>
      </c>
      <c r="AY652" s="154" t="s">
        <v>165</v>
      </c>
    </row>
    <row r="653" spans="2:65" s="11" customFormat="1" ht="11.25">
      <c r="B653" s="152"/>
      <c r="D653" s="153" t="s">
        <v>174</v>
      </c>
      <c r="E653" s="154" t="s">
        <v>1</v>
      </c>
      <c r="F653" s="155" t="s">
        <v>559</v>
      </c>
      <c r="H653" s="154" t="s">
        <v>1</v>
      </c>
      <c r="I653" s="156"/>
      <c r="L653" s="152"/>
      <c r="M653" s="157"/>
      <c r="N653" s="158"/>
      <c r="O653" s="158"/>
      <c r="P653" s="158"/>
      <c r="Q653" s="158"/>
      <c r="R653" s="158"/>
      <c r="S653" s="158"/>
      <c r="T653" s="159"/>
      <c r="AT653" s="154" t="s">
        <v>174</v>
      </c>
      <c r="AU653" s="154" t="s">
        <v>87</v>
      </c>
      <c r="AV653" s="11" t="s">
        <v>85</v>
      </c>
      <c r="AW653" s="11" t="s">
        <v>36</v>
      </c>
      <c r="AX653" s="11" t="s">
        <v>77</v>
      </c>
      <c r="AY653" s="154" t="s">
        <v>165</v>
      </c>
    </row>
    <row r="654" spans="2:65" s="12" customFormat="1" ht="11.25">
      <c r="B654" s="160"/>
      <c r="D654" s="153" t="s">
        <v>174</v>
      </c>
      <c r="E654" s="161" t="s">
        <v>1</v>
      </c>
      <c r="F654" s="162" t="s">
        <v>560</v>
      </c>
      <c r="H654" s="163">
        <v>26.94</v>
      </c>
      <c r="I654" s="164"/>
      <c r="L654" s="160"/>
      <c r="M654" s="165"/>
      <c r="N654" s="166"/>
      <c r="O654" s="166"/>
      <c r="P654" s="166"/>
      <c r="Q654" s="166"/>
      <c r="R654" s="166"/>
      <c r="S654" s="166"/>
      <c r="T654" s="167"/>
      <c r="AT654" s="161" t="s">
        <v>174</v>
      </c>
      <c r="AU654" s="161" t="s">
        <v>87</v>
      </c>
      <c r="AV654" s="12" t="s">
        <v>87</v>
      </c>
      <c r="AW654" s="12" t="s">
        <v>36</v>
      </c>
      <c r="AX654" s="12" t="s">
        <v>77</v>
      </c>
      <c r="AY654" s="161" t="s">
        <v>165</v>
      </c>
    </row>
    <row r="655" spans="2:65" s="11" customFormat="1" ht="11.25">
      <c r="B655" s="152"/>
      <c r="D655" s="153" t="s">
        <v>174</v>
      </c>
      <c r="E655" s="154" t="s">
        <v>1</v>
      </c>
      <c r="F655" s="155" t="s">
        <v>561</v>
      </c>
      <c r="H655" s="154" t="s">
        <v>1</v>
      </c>
      <c r="I655" s="156"/>
      <c r="L655" s="152"/>
      <c r="M655" s="157"/>
      <c r="N655" s="158"/>
      <c r="O655" s="158"/>
      <c r="P655" s="158"/>
      <c r="Q655" s="158"/>
      <c r="R655" s="158"/>
      <c r="S655" s="158"/>
      <c r="T655" s="159"/>
      <c r="AT655" s="154" t="s">
        <v>174</v>
      </c>
      <c r="AU655" s="154" t="s">
        <v>87</v>
      </c>
      <c r="AV655" s="11" t="s">
        <v>85</v>
      </c>
      <c r="AW655" s="11" t="s">
        <v>36</v>
      </c>
      <c r="AX655" s="11" t="s">
        <v>77</v>
      </c>
      <c r="AY655" s="154" t="s">
        <v>165</v>
      </c>
    </row>
    <row r="656" spans="2:65" s="12" customFormat="1" ht="11.25">
      <c r="B656" s="160"/>
      <c r="D656" s="153" t="s">
        <v>174</v>
      </c>
      <c r="E656" s="161" t="s">
        <v>1</v>
      </c>
      <c r="F656" s="162" t="s">
        <v>562</v>
      </c>
      <c r="H656" s="163">
        <v>29.53</v>
      </c>
      <c r="I656" s="164"/>
      <c r="L656" s="160"/>
      <c r="M656" s="165"/>
      <c r="N656" s="166"/>
      <c r="O656" s="166"/>
      <c r="P656" s="166"/>
      <c r="Q656" s="166"/>
      <c r="R656" s="166"/>
      <c r="S656" s="166"/>
      <c r="T656" s="167"/>
      <c r="AT656" s="161" t="s">
        <v>174</v>
      </c>
      <c r="AU656" s="161" t="s">
        <v>87</v>
      </c>
      <c r="AV656" s="12" t="s">
        <v>87</v>
      </c>
      <c r="AW656" s="12" t="s">
        <v>36</v>
      </c>
      <c r="AX656" s="12" t="s">
        <v>77</v>
      </c>
      <c r="AY656" s="161" t="s">
        <v>165</v>
      </c>
    </row>
    <row r="657" spans="2:65" s="11" customFormat="1" ht="11.25">
      <c r="B657" s="152"/>
      <c r="D657" s="153" t="s">
        <v>174</v>
      </c>
      <c r="E657" s="154" t="s">
        <v>1</v>
      </c>
      <c r="F657" s="155" t="s">
        <v>563</v>
      </c>
      <c r="H657" s="154" t="s">
        <v>1</v>
      </c>
      <c r="I657" s="156"/>
      <c r="L657" s="152"/>
      <c r="M657" s="157"/>
      <c r="N657" s="158"/>
      <c r="O657" s="158"/>
      <c r="P657" s="158"/>
      <c r="Q657" s="158"/>
      <c r="R657" s="158"/>
      <c r="S657" s="158"/>
      <c r="T657" s="159"/>
      <c r="AT657" s="154" t="s">
        <v>174</v>
      </c>
      <c r="AU657" s="154" t="s">
        <v>87</v>
      </c>
      <c r="AV657" s="11" t="s">
        <v>85</v>
      </c>
      <c r="AW657" s="11" t="s">
        <v>36</v>
      </c>
      <c r="AX657" s="11" t="s">
        <v>77</v>
      </c>
      <c r="AY657" s="154" t="s">
        <v>165</v>
      </c>
    </row>
    <row r="658" spans="2:65" s="12" customFormat="1" ht="11.25">
      <c r="B658" s="160"/>
      <c r="D658" s="153" t="s">
        <v>174</v>
      </c>
      <c r="E658" s="161" t="s">
        <v>1</v>
      </c>
      <c r="F658" s="162" t="s">
        <v>564</v>
      </c>
      <c r="H658" s="163">
        <v>9.33</v>
      </c>
      <c r="I658" s="164"/>
      <c r="L658" s="160"/>
      <c r="M658" s="165"/>
      <c r="N658" s="166"/>
      <c r="O658" s="166"/>
      <c r="P658" s="166"/>
      <c r="Q658" s="166"/>
      <c r="R658" s="166"/>
      <c r="S658" s="166"/>
      <c r="T658" s="167"/>
      <c r="AT658" s="161" t="s">
        <v>174</v>
      </c>
      <c r="AU658" s="161" t="s">
        <v>87</v>
      </c>
      <c r="AV658" s="12" t="s">
        <v>87</v>
      </c>
      <c r="AW658" s="12" t="s">
        <v>36</v>
      </c>
      <c r="AX658" s="12" t="s">
        <v>77</v>
      </c>
      <c r="AY658" s="161" t="s">
        <v>165</v>
      </c>
    </row>
    <row r="659" spans="2:65" s="13" customFormat="1" ht="11.25">
      <c r="B659" s="168"/>
      <c r="D659" s="153" t="s">
        <v>174</v>
      </c>
      <c r="E659" s="169" t="s">
        <v>1</v>
      </c>
      <c r="F659" s="170" t="s">
        <v>177</v>
      </c>
      <c r="H659" s="171">
        <v>65.8</v>
      </c>
      <c r="I659" s="172"/>
      <c r="L659" s="168"/>
      <c r="M659" s="173"/>
      <c r="N659" s="174"/>
      <c r="O659" s="174"/>
      <c r="P659" s="174"/>
      <c r="Q659" s="174"/>
      <c r="R659" s="174"/>
      <c r="S659" s="174"/>
      <c r="T659" s="175"/>
      <c r="AT659" s="169" t="s">
        <v>174</v>
      </c>
      <c r="AU659" s="169" t="s">
        <v>87</v>
      </c>
      <c r="AV659" s="13" t="s">
        <v>172</v>
      </c>
      <c r="AW659" s="13" t="s">
        <v>36</v>
      </c>
      <c r="AX659" s="13" t="s">
        <v>85</v>
      </c>
      <c r="AY659" s="169" t="s">
        <v>165</v>
      </c>
    </row>
    <row r="660" spans="2:65" s="1" customFormat="1" ht="16.5" customHeight="1">
      <c r="B660" s="139"/>
      <c r="C660" s="140" t="s">
        <v>935</v>
      </c>
      <c r="D660" s="140" t="s">
        <v>167</v>
      </c>
      <c r="E660" s="141" t="s">
        <v>936</v>
      </c>
      <c r="F660" s="142" t="s">
        <v>937</v>
      </c>
      <c r="G660" s="143" t="s">
        <v>258</v>
      </c>
      <c r="H660" s="144">
        <v>65.8</v>
      </c>
      <c r="I660" s="145"/>
      <c r="J660" s="146">
        <f>ROUND(I660*H660,2)</f>
        <v>0</v>
      </c>
      <c r="K660" s="142" t="s">
        <v>266</v>
      </c>
      <c r="L660" s="30"/>
      <c r="M660" s="147" t="s">
        <v>1</v>
      </c>
      <c r="N660" s="148" t="s">
        <v>48</v>
      </c>
      <c r="O660" s="49"/>
      <c r="P660" s="149">
        <f>O660*H660</f>
        <v>0</v>
      </c>
      <c r="Q660" s="149">
        <v>3.7200000000000002E-3</v>
      </c>
      <c r="R660" s="149">
        <f>Q660*H660</f>
        <v>0.24477599999999999</v>
      </c>
      <c r="S660" s="149">
        <v>0</v>
      </c>
      <c r="T660" s="150">
        <f>S660*H660</f>
        <v>0</v>
      </c>
      <c r="AR660" s="16" t="s">
        <v>248</v>
      </c>
      <c r="AT660" s="16" t="s">
        <v>167</v>
      </c>
      <c r="AU660" s="16" t="s">
        <v>87</v>
      </c>
      <c r="AY660" s="16" t="s">
        <v>165</v>
      </c>
      <c r="BE660" s="151">
        <f>IF(N660="základní",J660,0)</f>
        <v>0</v>
      </c>
      <c r="BF660" s="151">
        <f>IF(N660="snížená",J660,0)</f>
        <v>0</v>
      </c>
      <c r="BG660" s="151">
        <f>IF(N660="zákl. přenesená",J660,0)</f>
        <v>0</v>
      </c>
      <c r="BH660" s="151">
        <f>IF(N660="sníž. přenesená",J660,0)</f>
        <v>0</v>
      </c>
      <c r="BI660" s="151">
        <f>IF(N660="nulová",J660,0)</f>
        <v>0</v>
      </c>
      <c r="BJ660" s="16" t="s">
        <v>85</v>
      </c>
      <c r="BK660" s="151">
        <f>ROUND(I660*H660,2)</f>
        <v>0</v>
      </c>
      <c r="BL660" s="16" t="s">
        <v>248</v>
      </c>
      <c r="BM660" s="16" t="s">
        <v>938</v>
      </c>
    </row>
    <row r="661" spans="2:65" s="11" customFormat="1" ht="11.25">
      <c r="B661" s="152"/>
      <c r="D661" s="153" t="s">
        <v>174</v>
      </c>
      <c r="E661" s="154" t="s">
        <v>1</v>
      </c>
      <c r="F661" s="155" t="s">
        <v>445</v>
      </c>
      <c r="H661" s="154" t="s">
        <v>1</v>
      </c>
      <c r="I661" s="156"/>
      <c r="L661" s="152"/>
      <c r="M661" s="157"/>
      <c r="N661" s="158"/>
      <c r="O661" s="158"/>
      <c r="P661" s="158"/>
      <c r="Q661" s="158"/>
      <c r="R661" s="158"/>
      <c r="S661" s="158"/>
      <c r="T661" s="159"/>
      <c r="AT661" s="154" t="s">
        <v>174</v>
      </c>
      <c r="AU661" s="154" t="s">
        <v>87</v>
      </c>
      <c r="AV661" s="11" t="s">
        <v>85</v>
      </c>
      <c r="AW661" s="11" t="s">
        <v>36</v>
      </c>
      <c r="AX661" s="11" t="s">
        <v>77</v>
      </c>
      <c r="AY661" s="154" t="s">
        <v>165</v>
      </c>
    </row>
    <row r="662" spans="2:65" s="11" customFormat="1" ht="11.25">
      <c r="B662" s="152"/>
      <c r="D662" s="153" t="s">
        <v>174</v>
      </c>
      <c r="E662" s="154" t="s">
        <v>1</v>
      </c>
      <c r="F662" s="155" t="s">
        <v>559</v>
      </c>
      <c r="H662" s="154" t="s">
        <v>1</v>
      </c>
      <c r="I662" s="156"/>
      <c r="L662" s="152"/>
      <c r="M662" s="157"/>
      <c r="N662" s="158"/>
      <c r="O662" s="158"/>
      <c r="P662" s="158"/>
      <c r="Q662" s="158"/>
      <c r="R662" s="158"/>
      <c r="S662" s="158"/>
      <c r="T662" s="159"/>
      <c r="AT662" s="154" t="s">
        <v>174</v>
      </c>
      <c r="AU662" s="154" t="s">
        <v>87</v>
      </c>
      <c r="AV662" s="11" t="s">
        <v>85</v>
      </c>
      <c r="AW662" s="11" t="s">
        <v>36</v>
      </c>
      <c r="AX662" s="11" t="s">
        <v>77</v>
      </c>
      <c r="AY662" s="154" t="s">
        <v>165</v>
      </c>
    </row>
    <row r="663" spans="2:65" s="12" customFormat="1" ht="11.25">
      <c r="B663" s="160"/>
      <c r="D663" s="153" t="s">
        <v>174</v>
      </c>
      <c r="E663" s="161" t="s">
        <v>114</v>
      </c>
      <c r="F663" s="162" t="s">
        <v>939</v>
      </c>
      <c r="H663" s="163">
        <v>26.94</v>
      </c>
      <c r="I663" s="164"/>
      <c r="L663" s="160"/>
      <c r="M663" s="165"/>
      <c r="N663" s="166"/>
      <c r="O663" s="166"/>
      <c r="P663" s="166"/>
      <c r="Q663" s="166"/>
      <c r="R663" s="166"/>
      <c r="S663" s="166"/>
      <c r="T663" s="167"/>
      <c r="AT663" s="161" t="s">
        <v>174</v>
      </c>
      <c r="AU663" s="161" t="s">
        <v>87</v>
      </c>
      <c r="AV663" s="12" t="s">
        <v>87</v>
      </c>
      <c r="AW663" s="12" t="s">
        <v>36</v>
      </c>
      <c r="AX663" s="12" t="s">
        <v>77</v>
      </c>
      <c r="AY663" s="161" t="s">
        <v>165</v>
      </c>
    </row>
    <row r="664" spans="2:65" s="11" customFormat="1" ht="11.25">
      <c r="B664" s="152"/>
      <c r="D664" s="153" t="s">
        <v>174</v>
      </c>
      <c r="E664" s="154" t="s">
        <v>1</v>
      </c>
      <c r="F664" s="155" t="s">
        <v>561</v>
      </c>
      <c r="H664" s="154" t="s">
        <v>1</v>
      </c>
      <c r="I664" s="156"/>
      <c r="L664" s="152"/>
      <c r="M664" s="157"/>
      <c r="N664" s="158"/>
      <c r="O664" s="158"/>
      <c r="P664" s="158"/>
      <c r="Q664" s="158"/>
      <c r="R664" s="158"/>
      <c r="S664" s="158"/>
      <c r="T664" s="159"/>
      <c r="AT664" s="154" t="s">
        <v>174</v>
      </c>
      <c r="AU664" s="154" t="s">
        <v>87</v>
      </c>
      <c r="AV664" s="11" t="s">
        <v>85</v>
      </c>
      <c r="AW664" s="11" t="s">
        <v>36</v>
      </c>
      <c r="AX664" s="11" t="s">
        <v>77</v>
      </c>
      <c r="AY664" s="154" t="s">
        <v>165</v>
      </c>
    </row>
    <row r="665" spans="2:65" s="12" customFormat="1" ht="11.25">
      <c r="B665" s="160"/>
      <c r="D665" s="153" t="s">
        <v>174</v>
      </c>
      <c r="E665" s="161" t="s">
        <v>118</v>
      </c>
      <c r="F665" s="162" t="s">
        <v>940</v>
      </c>
      <c r="H665" s="163">
        <v>29.53</v>
      </c>
      <c r="I665" s="164"/>
      <c r="L665" s="160"/>
      <c r="M665" s="165"/>
      <c r="N665" s="166"/>
      <c r="O665" s="166"/>
      <c r="P665" s="166"/>
      <c r="Q665" s="166"/>
      <c r="R665" s="166"/>
      <c r="S665" s="166"/>
      <c r="T665" s="167"/>
      <c r="AT665" s="161" t="s">
        <v>174</v>
      </c>
      <c r="AU665" s="161" t="s">
        <v>87</v>
      </c>
      <c r="AV665" s="12" t="s">
        <v>87</v>
      </c>
      <c r="AW665" s="12" t="s">
        <v>36</v>
      </c>
      <c r="AX665" s="12" t="s">
        <v>77</v>
      </c>
      <c r="AY665" s="161" t="s">
        <v>165</v>
      </c>
    </row>
    <row r="666" spans="2:65" s="11" customFormat="1" ht="11.25">
      <c r="B666" s="152"/>
      <c r="D666" s="153" t="s">
        <v>174</v>
      </c>
      <c r="E666" s="154" t="s">
        <v>1</v>
      </c>
      <c r="F666" s="155" t="s">
        <v>563</v>
      </c>
      <c r="H666" s="154" t="s">
        <v>1</v>
      </c>
      <c r="I666" s="156"/>
      <c r="L666" s="152"/>
      <c r="M666" s="157"/>
      <c r="N666" s="158"/>
      <c r="O666" s="158"/>
      <c r="P666" s="158"/>
      <c r="Q666" s="158"/>
      <c r="R666" s="158"/>
      <c r="S666" s="158"/>
      <c r="T666" s="159"/>
      <c r="AT666" s="154" t="s">
        <v>174</v>
      </c>
      <c r="AU666" s="154" t="s">
        <v>87</v>
      </c>
      <c r="AV666" s="11" t="s">
        <v>85</v>
      </c>
      <c r="AW666" s="11" t="s">
        <v>36</v>
      </c>
      <c r="AX666" s="11" t="s">
        <v>77</v>
      </c>
      <c r="AY666" s="154" t="s">
        <v>165</v>
      </c>
    </row>
    <row r="667" spans="2:65" s="12" customFormat="1" ht="11.25">
      <c r="B667" s="160"/>
      <c r="D667" s="153" t="s">
        <v>174</v>
      </c>
      <c r="E667" s="161" t="s">
        <v>122</v>
      </c>
      <c r="F667" s="162" t="s">
        <v>941</v>
      </c>
      <c r="H667" s="163">
        <v>9.33</v>
      </c>
      <c r="I667" s="164"/>
      <c r="L667" s="160"/>
      <c r="M667" s="165"/>
      <c r="N667" s="166"/>
      <c r="O667" s="166"/>
      <c r="P667" s="166"/>
      <c r="Q667" s="166"/>
      <c r="R667" s="166"/>
      <c r="S667" s="166"/>
      <c r="T667" s="167"/>
      <c r="AT667" s="161" t="s">
        <v>174</v>
      </c>
      <c r="AU667" s="161" t="s">
        <v>87</v>
      </c>
      <c r="AV667" s="12" t="s">
        <v>87</v>
      </c>
      <c r="AW667" s="12" t="s">
        <v>36</v>
      </c>
      <c r="AX667" s="12" t="s">
        <v>77</v>
      </c>
      <c r="AY667" s="161" t="s">
        <v>165</v>
      </c>
    </row>
    <row r="668" spans="2:65" s="13" customFormat="1" ht="11.25">
      <c r="B668" s="168"/>
      <c r="D668" s="153" t="s">
        <v>174</v>
      </c>
      <c r="E668" s="169" t="s">
        <v>1</v>
      </c>
      <c r="F668" s="170" t="s">
        <v>177</v>
      </c>
      <c r="H668" s="171">
        <v>65.8</v>
      </c>
      <c r="I668" s="172"/>
      <c r="L668" s="168"/>
      <c r="M668" s="173"/>
      <c r="N668" s="174"/>
      <c r="O668" s="174"/>
      <c r="P668" s="174"/>
      <c r="Q668" s="174"/>
      <c r="R668" s="174"/>
      <c r="S668" s="174"/>
      <c r="T668" s="175"/>
      <c r="AT668" s="169" t="s">
        <v>174</v>
      </c>
      <c r="AU668" s="169" t="s">
        <v>87</v>
      </c>
      <c r="AV668" s="13" t="s">
        <v>172</v>
      </c>
      <c r="AW668" s="13" t="s">
        <v>36</v>
      </c>
      <c r="AX668" s="13" t="s">
        <v>85</v>
      </c>
      <c r="AY668" s="169" t="s">
        <v>165</v>
      </c>
    </row>
    <row r="669" spans="2:65" s="1" customFormat="1" ht="16.5" customHeight="1">
      <c r="B669" s="139"/>
      <c r="C669" s="140" t="s">
        <v>942</v>
      </c>
      <c r="D669" s="140" t="s">
        <v>167</v>
      </c>
      <c r="E669" s="141" t="s">
        <v>943</v>
      </c>
      <c r="F669" s="142" t="s">
        <v>944</v>
      </c>
      <c r="G669" s="143" t="s">
        <v>370</v>
      </c>
      <c r="H669" s="144">
        <v>25.27</v>
      </c>
      <c r="I669" s="145"/>
      <c r="J669" s="146">
        <f>ROUND(I669*H669,2)</f>
        <v>0</v>
      </c>
      <c r="K669" s="142" t="s">
        <v>266</v>
      </c>
      <c r="L669" s="30"/>
      <c r="M669" s="147" t="s">
        <v>1</v>
      </c>
      <c r="N669" s="148" t="s">
        <v>48</v>
      </c>
      <c r="O669" s="49"/>
      <c r="P669" s="149">
        <f>O669*H669</f>
        <v>0</v>
      </c>
      <c r="Q669" s="149">
        <v>4.6000000000000001E-4</v>
      </c>
      <c r="R669" s="149">
        <f>Q669*H669</f>
        <v>1.1624199999999999E-2</v>
      </c>
      <c r="S669" s="149">
        <v>0</v>
      </c>
      <c r="T669" s="150">
        <f>S669*H669</f>
        <v>0</v>
      </c>
      <c r="AR669" s="16" t="s">
        <v>248</v>
      </c>
      <c r="AT669" s="16" t="s">
        <v>167</v>
      </c>
      <c r="AU669" s="16" t="s">
        <v>87</v>
      </c>
      <c r="AY669" s="16" t="s">
        <v>165</v>
      </c>
      <c r="BE669" s="151">
        <f>IF(N669="základní",J669,0)</f>
        <v>0</v>
      </c>
      <c r="BF669" s="151">
        <f>IF(N669="snížená",J669,0)</f>
        <v>0</v>
      </c>
      <c r="BG669" s="151">
        <f>IF(N669="zákl. přenesená",J669,0)</f>
        <v>0</v>
      </c>
      <c r="BH669" s="151">
        <f>IF(N669="sníž. přenesená",J669,0)</f>
        <v>0</v>
      </c>
      <c r="BI669" s="151">
        <f>IF(N669="nulová",J669,0)</f>
        <v>0</v>
      </c>
      <c r="BJ669" s="16" t="s">
        <v>85</v>
      </c>
      <c r="BK669" s="151">
        <f>ROUND(I669*H669,2)</f>
        <v>0</v>
      </c>
      <c r="BL669" s="16" t="s">
        <v>248</v>
      </c>
      <c r="BM669" s="16" t="s">
        <v>945</v>
      </c>
    </row>
    <row r="670" spans="2:65" s="11" customFormat="1" ht="11.25">
      <c r="B670" s="152"/>
      <c r="D670" s="153" t="s">
        <v>174</v>
      </c>
      <c r="E670" s="154" t="s">
        <v>1</v>
      </c>
      <c r="F670" s="155" t="s">
        <v>946</v>
      </c>
      <c r="H670" s="154" t="s">
        <v>1</v>
      </c>
      <c r="I670" s="156"/>
      <c r="L670" s="152"/>
      <c r="M670" s="157"/>
      <c r="N670" s="158"/>
      <c r="O670" s="158"/>
      <c r="P670" s="158"/>
      <c r="Q670" s="158"/>
      <c r="R670" s="158"/>
      <c r="S670" s="158"/>
      <c r="T670" s="159"/>
      <c r="AT670" s="154" t="s">
        <v>174</v>
      </c>
      <c r="AU670" s="154" t="s">
        <v>87</v>
      </c>
      <c r="AV670" s="11" t="s">
        <v>85</v>
      </c>
      <c r="AW670" s="11" t="s">
        <v>36</v>
      </c>
      <c r="AX670" s="11" t="s">
        <v>77</v>
      </c>
      <c r="AY670" s="154" t="s">
        <v>165</v>
      </c>
    </row>
    <row r="671" spans="2:65" s="11" customFormat="1" ht="11.25">
      <c r="B671" s="152"/>
      <c r="D671" s="153" t="s">
        <v>174</v>
      </c>
      <c r="E671" s="154" t="s">
        <v>1</v>
      </c>
      <c r="F671" s="155" t="s">
        <v>947</v>
      </c>
      <c r="H671" s="154" t="s">
        <v>1</v>
      </c>
      <c r="I671" s="156"/>
      <c r="L671" s="152"/>
      <c r="M671" s="157"/>
      <c r="N671" s="158"/>
      <c r="O671" s="158"/>
      <c r="P671" s="158"/>
      <c r="Q671" s="158"/>
      <c r="R671" s="158"/>
      <c r="S671" s="158"/>
      <c r="T671" s="159"/>
      <c r="AT671" s="154" t="s">
        <v>174</v>
      </c>
      <c r="AU671" s="154" t="s">
        <v>87</v>
      </c>
      <c r="AV671" s="11" t="s">
        <v>85</v>
      </c>
      <c r="AW671" s="11" t="s">
        <v>36</v>
      </c>
      <c r="AX671" s="11" t="s">
        <v>77</v>
      </c>
      <c r="AY671" s="154" t="s">
        <v>165</v>
      </c>
    </row>
    <row r="672" spans="2:65" s="12" customFormat="1" ht="11.25">
      <c r="B672" s="160"/>
      <c r="D672" s="153" t="s">
        <v>174</v>
      </c>
      <c r="E672" s="161" t="s">
        <v>1</v>
      </c>
      <c r="F672" s="162" t="s">
        <v>948</v>
      </c>
      <c r="H672" s="163">
        <v>25.27</v>
      </c>
      <c r="I672" s="164"/>
      <c r="L672" s="160"/>
      <c r="M672" s="165"/>
      <c r="N672" s="166"/>
      <c r="O672" s="166"/>
      <c r="P672" s="166"/>
      <c r="Q672" s="166"/>
      <c r="R672" s="166"/>
      <c r="S672" s="166"/>
      <c r="T672" s="167"/>
      <c r="AT672" s="161" t="s">
        <v>174</v>
      </c>
      <c r="AU672" s="161" t="s">
        <v>87</v>
      </c>
      <c r="AV672" s="12" t="s">
        <v>87</v>
      </c>
      <c r="AW672" s="12" t="s">
        <v>36</v>
      </c>
      <c r="AX672" s="12" t="s">
        <v>77</v>
      </c>
      <c r="AY672" s="161" t="s">
        <v>165</v>
      </c>
    </row>
    <row r="673" spans="2:65" s="13" customFormat="1" ht="11.25">
      <c r="B673" s="168"/>
      <c r="D673" s="153" t="s">
        <v>174</v>
      </c>
      <c r="E673" s="169" t="s">
        <v>1</v>
      </c>
      <c r="F673" s="170" t="s">
        <v>177</v>
      </c>
      <c r="H673" s="171">
        <v>25.27</v>
      </c>
      <c r="I673" s="172"/>
      <c r="L673" s="168"/>
      <c r="M673" s="173"/>
      <c r="N673" s="174"/>
      <c r="O673" s="174"/>
      <c r="P673" s="174"/>
      <c r="Q673" s="174"/>
      <c r="R673" s="174"/>
      <c r="S673" s="174"/>
      <c r="T673" s="175"/>
      <c r="AT673" s="169" t="s">
        <v>174</v>
      </c>
      <c r="AU673" s="169" t="s">
        <v>87</v>
      </c>
      <c r="AV673" s="13" t="s">
        <v>172</v>
      </c>
      <c r="AW673" s="13" t="s">
        <v>36</v>
      </c>
      <c r="AX673" s="13" t="s">
        <v>85</v>
      </c>
      <c r="AY673" s="169" t="s">
        <v>165</v>
      </c>
    </row>
    <row r="674" spans="2:65" s="1" customFormat="1" ht="16.5" customHeight="1">
      <c r="B674" s="139"/>
      <c r="C674" s="176" t="s">
        <v>949</v>
      </c>
      <c r="D674" s="176" t="s">
        <v>263</v>
      </c>
      <c r="E674" s="177" t="s">
        <v>950</v>
      </c>
      <c r="F674" s="178" t="s">
        <v>951</v>
      </c>
      <c r="G674" s="179" t="s">
        <v>258</v>
      </c>
      <c r="H674" s="180">
        <v>67.822000000000003</v>
      </c>
      <c r="I674" s="181"/>
      <c r="J674" s="182">
        <f>ROUND(I674*H674,2)</f>
        <v>0</v>
      </c>
      <c r="K674" s="178" t="s">
        <v>1</v>
      </c>
      <c r="L674" s="183"/>
      <c r="M674" s="184" t="s">
        <v>1</v>
      </c>
      <c r="N674" s="185" t="s">
        <v>48</v>
      </c>
      <c r="O674" s="49"/>
      <c r="P674" s="149">
        <f>O674*H674</f>
        <v>0</v>
      </c>
      <c r="Q674" s="149">
        <v>1.8200000000000001E-2</v>
      </c>
      <c r="R674" s="149">
        <f>Q674*H674</f>
        <v>1.2343604000000001</v>
      </c>
      <c r="S674" s="149">
        <v>0</v>
      </c>
      <c r="T674" s="150">
        <f>S674*H674</f>
        <v>0</v>
      </c>
      <c r="AR674" s="16" t="s">
        <v>352</v>
      </c>
      <c r="AT674" s="16" t="s">
        <v>263</v>
      </c>
      <c r="AU674" s="16" t="s">
        <v>87</v>
      </c>
      <c r="AY674" s="16" t="s">
        <v>165</v>
      </c>
      <c r="BE674" s="151">
        <f>IF(N674="základní",J674,0)</f>
        <v>0</v>
      </c>
      <c r="BF674" s="151">
        <f>IF(N674="snížená",J674,0)</f>
        <v>0</v>
      </c>
      <c r="BG674" s="151">
        <f>IF(N674="zákl. přenesená",J674,0)</f>
        <v>0</v>
      </c>
      <c r="BH674" s="151">
        <f>IF(N674="sníž. přenesená",J674,0)</f>
        <v>0</v>
      </c>
      <c r="BI674" s="151">
        <f>IF(N674="nulová",J674,0)</f>
        <v>0</v>
      </c>
      <c r="BJ674" s="16" t="s">
        <v>85</v>
      </c>
      <c r="BK674" s="151">
        <f>ROUND(I674*H674,2)</f>
        <v>0</v>
      </c>
      <c r="BL674" s="16" t="s">
        <v>248</v>
      </c>
      <c r="BM674" s="16" t="s">
        <v>952</v>
      </c>
    </row>
    <row r="675" spans="2:65" s="11" customFormat="1" ht="11.25">
      <c r="B675" s="152"/>
      <c r="D675" s="153" t="s">
        <v>174</v>
      </c>
      <c r="E675" s="154" t="s">
        <v>1</v>
      </c>
      <c r="F675" s="155" t="s">
        <v>445</v>
      </c>
      <c r="H675" s="154" t="s">
        <v>1</v>
      </c>
      <c r="I675" s="156"/>
      <c r="L675" s="152"/>
      <c r="M675" s="157"/>
      <c r="N675" s="158"/>
      <c r="O675" s="158"/>
      <c r="P675" s="158"/>
      <c r="Q675" s="158"/>
      <c r="R675" s="158"/>
      <c r="S675" s="158"/>
      <c r="T675" s="159"/>
      <c r="AT675" s="154" t="s">
        <v>174</v>
      </c>
      <c r="AU675" s="154" t="s">
        <v>87</v>
      </c>
      <c r="AV675" s="11" t="s">
        <v>85</v>
      </c>
      <c r="AW675" s="11" t="s">
        <v>36</v>
      </c>
      <c r="AX675" s="11" t="s">
        <v>77</v>
      </c>
      <c r="AY675" s="154" t="s">
        <v>165</v>
      </c>
    </row>
    <row r="676" spans="2:65" s="11" customFormat="1" ht="11.25">
      <c r="B676" s="152"/>
      <c r="D676" s="153" t="s">
        <v>174</v>
      </c>
      <c r="E676" s="154" t="s">
        <v>1</v>
      </c>
      <c r="F676" s="155" t="s">
        <v>559</v>
      </c>
      <c r="H676" s="154" t="s">
        <v>1</v>
      </c>
      <c r="I676" s="156"/>
      <c r="L676" s="152"/>
      <c r="M676" s="157"/>
      <c r="N676" s="158"/>
      <c r="O676" s="158"/>
      <c r="P676" s="158"/>
      <c r="Q676" s="158"/>
      <c r="R676" s="158"/>
      <c r="S676" s="158"/>
      <c r="T676" s="159"/>
      <c r="AT676" s="154" t="s">
        <v>174</v>
      </c>
      <c r="AU676" s="154" t="s">
        <v>87</v>
      </c>
      <c r="AV676" s="11" t="s">
        <v>85</v>
      </c>
      <c r="AW676" s="11" t="s">
        <v>36</v>
      </c>
      <c r="AX676" s="11" t="s">
        <v>77</v>
      </c>
      <c r="AY676" s="154" t="s">
        <v>165</v>
      </c>
    </row>
    <row r="677" spans="2:65" s="12" customFormat="1" ht="11.25">
      <c r="B677" s="160"/>
      <c r="D677" s="153" t="s">
        <v>174</v>
      </c>
      <c r="E677" s="161" t="s">
        <v>1</v>
      </c>
      <c r="F677" s="162" t="s">
        <v>560</v>
      </c>
      <c r="H677" s="163">
        <v>26.94</v>
      </c>
      <c r="I677" s="164"/>
      <c r="L677" s="160"/>
      <c r="M677" s="165"/>
      <c r="N677" s="166"/>
      <c r="O677" s="166"/>
      <c r="P677" s="166"/>
      <c r="Q677" s="166"/>
      <c r="R677" s="166"/>
      <c r="S677" s="166"/>
      <c r="T677" s="167"/>
      <c r="AT677" s="161" t="s">
        <v>174</v>
      </c>
      <c r="AU677" s="161" t="s">
        <v>87</v>
      </c>
      <c r="AV677" s="12" t="s">
        <v>87</v>
      </c>
      <c r="AW677" s="12" t="s">
        <v>36</v>
      </c>
      <c r="AX677" s="12" t="s">
        <v>77</v>
      </c>
      <c r="AY677" s="161" t="s">
        <v>165</v>
      </c>
    </row>
    <row r="678" spans="2:65" s="11" customFormat="1" ht="11.25">
      <c r="B678" s="152"/>
      <c r="D678" s="153" t="s">
        <v>174</v>
      </c>
      <c r="E678" s="154" t="s">
        <v>1</v>
      </c>
      <c r="F678" s="155" t="s">
        <v>561</v>
      </c>
      <c r="H678" s="154" t="s">
        <v>1</v>
      </c>
      <c r="I678" s="156"/>
      <c r="L678" s="152"/>
      <c r="M678" s="157"/>
      <c r="N678" s="158"/>
      <c r="O678" s="158"/>
      <c r="P678" s="158"/>
      <c r="Q678" s="158"/>
      <c r="R678" s="158"/>
      <c r="S678" s="158"/>
      <c r="T678" s="159"/>
      <c r="AT678" s="154" t="s">
        <v>174</v>
      </c>
      <c r="AU678" s="154" t="s">
        <v>87</v>
      </c>
      <c r="AV678" s="11" t="s">
        <v>85</v>
      </c>
      <c r="AW678" s="11" t="s">
        <v>36</v>
      </c>
      <c r="AX678" s="11" t="s">
        <v>77</v>
      </c>
      <c r="AY678" s="154" t="s">
        <v>165</v>
      </c>
    </row>
    <row r="679" spans="2:65" s="12" customFormat="1" ht="11.25">
      <c r="B679" s="160"/>
      <c r="D679" s="153" t="s">
        <v>174</v>
      </c>
      <c r="E679" s="161" t="s">
        <v>1</v>
      </c>
      <c r="F679" s="162" t="s">
        <v>562</v>
      </c>
      <c r="H679" s="163">
        <v>29.53</v>
      </c>
      <c r="I679" s="164"/>
      <c r="L679" s="160"/>
      <c r="M679" s="165"/>
      <c r="N679" s="166"/>
      <c r="O679" s="166"/>
      <c r="P679" s="166"/>
      <c r="Q679" s="166"/>
      <c r="R679" s="166"/>
      <c r="S679" s="166"/>
      <c r="T679" s="167"/>
      <c r="AT679" s="161" t="s">
        <v>174</v>
      </c>
      <c r="AU679" s="161" t="s">
        <v>87</v>
      </c>
      <c r="AV679" s="12" t="s">
        <v>87</v>
      </c>
      <c r="AW679" s="12" t="s">
        <v>36</v>
      </c>
      <c r="AX679" s="12" t="s">
        <v>77</v>
      </c>
      <c r="AY679" s="161" t="s">
        <v>165</v>
      </c>
    </row>
    <row r="680" spans="2:65" s="11" customFormat="1" ht="11.25">
      <c r="B680" s="152"/>
      <c r="D680" s="153" t="s">
        <v>174</v>
      </c>
      <c r="E680" s="154" t="s">
        <v>1</v>
      </c>
      <c r="F680" s="155" t="s">
        <v>563</v>
      </c>
      <c r="H680" s="154" t="s">
        <v>1</v>
      </c>
      <c r="I680" s="156"/>
      <c r="L680" s="152"/>
      <c r="M680" s="157"/>
      <c r="N680" s="158"/>
      <c r="O680" s="158"/>
      <c r="P680" s="158"/>
      <c r="Q680" s="158"/>
      <c r="R680" s="158"/>
      <c r="S680" s="158"/>
      <c r="T680" s="159"/>
      <c r="AT680" s="154" t="s">
        <v>174</v>
      </c>
      <c r="AU680" s="154" t="s">
        <v>87</v>
      </c>
      <c r="AV680" s="11" t="s">
        <v>85</v>
      </c>
      <c r="AW680" s="11" t="s">
        <v>36</v>
      </c>
      <c r="AX680" s="11" t="s">
        <v>77</v>
      </c>
      <c r="AY680" s="154" t="s">
        <v>165</v>
      </c>
    </row>
    <row r="681" spans="2:65" s="12" customFormat="1" ht="11.25">
      <c r="B681" s="160"/>
      <c r="D681" s="153" t="s">
        <v>174</v>
      </c>
      <c r="E681" s="161" t="s">
        <v>1</v>
      </c>
      <c r="F681" s="162" t="s">
        <v>564</v>
      </c>
      <c r="H681" s="163">
        <v>9.33</v>
      </c>
      <c r="I681" s="164"/>
      <c r="L681" s="160"/>
      <c r="M681" s="165"/>
      <c r="N681" s="166"/>
      <c r="O681" s="166"/>
      <c r="P681" s="166"/>
      <c r="Q681" s="166"/>
      <c r="R681" s="166"/>
      <c r="S681" s="166"/>
      <c r="T681" s="167"/>
      <c r="AT681" s="161" t="s">
        <v>174</v>
      </c>
      <c r="AU681" s="161" t="s">
        <v>87</v>
      </c>
      <c r="AV681" s="12" t="s">
        <v>87</v>
      </c>
      <c r="AW681" s="12" t="s">
        <v>36</v>
      </c>
      <c r="AX681" s="12" t="s">
        <v>77</v>
      </c>
      <c r="AY681" s="161" t="s">
        <v>165</v>
      </c>
    </row>
    <row r="682" spans="2:65" s="11" customFormat="1" ht="11.25">
      <c r="B682" s="152"/>
      <c r="D682" s="153" t="s">
        <v>174</v>
      </c>
      <c r="E682" s="154" t="s">
        <v>1</v>
      </c>
      <c r="F682" s="155" t="s">
        <v>953</v>
      </c>
      <c r="H682" s="154" t="s">
        <v>1</v>
      </c>
      <c r="I682" s="156"/>
      <c r="L682" s="152"/>
      <c r="M682" s="157"/>
      <c r="N682" s="158"/>
      <c r="O682" s="158"/>
      <c r="P682" s="158"/>
      <c r="Q682" s="158"/>
      <c r="R682" s="158"/>
      <c r="S682" s="158"/>
      <c r="T682" s="159"/>
      <c r="AT682" s="154" t="s">
        <v>174</v>
      </c>
      <c r="AU682" s="154" t="s">
        <v>87</v>
      </c>
      <c r="AV682" s="11" t="s">
        <v>85</v>
      </c>
      <c r="AW682" s="11" t="s">
        <v>36</v>
      </c>
      <c r="AX682" s="11" t="s">
        <v>77</v>
      </c>
      <c r="AY682" s="154" t="s">
        <v>165</v>
      </c>
    </row>
    <row r="683" spans="2:65" s="11" customFormat="1" ht="11.25">
      <c r="B683" s="152"/>
      <c r="D683" s="153" t="s">
        <v>174</v>
      </c>
      <c r="E683" s="154" t="s">
        <v>1</v>
      </c>
      <c r="F683" s="155" t="s">
        <v>947</v>
      </c>
      <c r="H683" s="154" t="s">
        <v>1</v>
      </c>
      <c r="I683" s="156"/>
      <c r="L683" s="152"/>
      <c r="M683" s="157"/>
      <c r="N683" s="158"/>
      <c r="O683" s="158"/>
      <c r="P683" s="158"/>
      <c r="Q683" s="158"/>
      <c r="R683" s="158"/>
      <c r="S683" s="158"/>
      <c r="T683" s="159"/>
      <c r="AT683" s="154" t="s">
        <v>174</v>
      </c>
      <c r="AU683" s="154" t="s">
        <v>87</v>
      </c>
      <c r="AV683" s="11" t="s">
        <v>85</v>
      </c>
      <c r="AW683" s="11" t="s">
        <v>36</v>
      </c>
      <c r="AX683" s="11" t="s">
        <v>77</v>
      </c>
      <c r="AY683" s="154" t="s">
        <v>165</v>
      </c>
    </row>
    <row r="684" spans="2:65" s="12" customFormat="1" ht="11.25">
      <c r="B684" s="160"/>
      <c r="D684" s="153" t="s">
        <v>174</v>
      </c>
      <c r="E684" s="161" t="s">
        <v>1</v>
      </c>
      <c r="F684" s="162" t="s">
        <v>954</v>
      </c>
      <c r="H684" s="163">
        <v>2.0219999999999998</v>
      </c>
      <c r="I684" s="164"/>
      <c r="L684" s="160"/>
      <c r="M684" s="165"/>
      <c r="N684" s="166"/>
      <c r="O684" s="166"/>
      <c r="P684" s="166"/>
      <c r="Q684" s="166"/>
      <c r="R684" s="166"/>
      <c r="S684" s="166"/>
      <c r="T684" s="167"/>
      <c r="AT684" s="161" t="s">
        <v>174</v>
      </c>
      <c r="AU684" s="161" t="s">
        <v>87</v>
      </c>
      <c r="AV684" s="12" t="s">
        <v>87</v>
      </c>
      <c r="AW684" s="12" t="s">
        <v>36</v>
      </c>
      <c r="AX684" s="12" t="s">
        <v>77</v>
      </c>
      <c r="AY684" s="161" t="s">
        <v>165</v>
      </c>
    </row>
    <row r="685" spans="2:65" s="13" customFormat="1" ht="11.25">
      <c r="B685" s="168"/>
      <c r="D685" s="153" t="s">
        <v>174</v>
      </c>
      <c r="E685" s="169" t="s">
        <v>1</v>
      </c>
      <c r="F685" s="170" t="s">
        <v>177</v>
      </c>
      <c r="H685" s="171">
        <v>67.822000000000003</v>
      </c>
      <c r="I685" s="172"/>
      <c r="L685" s="168"/>
      <c r="M685" s="173"/>
      <c r="N685" s="174"/>
      <c r="O685" s="174"/>
      <c r="P685" s="174"/>
      <c r="Q685" s="174"/>
      <c r="R685" s="174"/>
      <c r="S685" s="174"/>
      <c r="T685" s="175"/>
      <c r="AT685" s="169" t="s">
        <v>174</v>
      </c>
      <c r="AU685" s="169" t="s">
        <v>87</v>
      </c>
      <c r="AV685" s="13" t="s">
        <v>172</v>
      </c>
      <c r="AW685" s="13" t="s">
        <v>36</v>
      </c>
      <c r="AX685" s="13" t="s">
        <v>85</v>
      </c>
      <c r="AY685" s="169" t="s">
        <v>165</v>
      </c>
    </row>
    <row r="686" spans="2:65" s="1" customFormat="1" ht="16.5" customHeight="1">
      <c r="B686" s="139"/>
      <c r="C686" s="140" t="s">
        <v>955</v>
      </c>
      <c r="D686" s="140" t="s">
        <v>167</v>
      </c>
      <c r="E686" s="141" t="s">
        <v>956</v>
      </c>
      <c r="F686" s="142" t="s">
        <v>957</v>
      </c>
      <c r="G686" s="143" t="s">
        <v>370</v>
      </c>
      <c r="H686" s="144">
        <v>108.03</v>
      </c>
      <c r="I686" s="145"/>
      <c r="J686" s="146">
        <f>ROUND(I686*H686,2)</f>
        <v>0</v>
      </c>
      <c r="K686" s="142" t="s">
        <v>171</v>
      </c>
      <c r="L686" s="30"/>
      <c r="M686" s="147" t="s">
        <v>1</v>
      </c>
      <c r="N686" s="148" t="s">
        <v>48</v>
      </c>
      <c r="O686" s="49"/>
      <c r="P686" s="149">
        <f>O686*H686</f>
        <v>0</v>
      </c>
      <c r="Q686" s="149">
        <v>3.0000000000000001E-5</v>
      </c>
      <c r="R686" s="149">
        <f>Q686*H686</f>
        <v>3.2409000000000001E-3</v>
      </c>
      <c r="S686" s="149">
        <v>0</v>
      </c>
      <c r="T686" s="150">
        <f>S686*H686</f>
        <v>0</v>
      </c>
      <c r="AR686" s="16" t="s">
        <v>248</v>
      </c>
      <c r="AT686" s="16" t="s">
        <v>167</v>
      </c>
      <c r="AU686" s="16" t="s">
        <v>87</v>
      </c>
      <c r="AY686" s="16" t="s">
        <v>165</v>
      </c>
      <c r="BE686" s="151">
        <f>IF(N686="základní",J686,0)</f>
        <v>0</v>
      </c>
      <c r="BF686" s="151">
        <f>IF(N686="snížená",J686,0)</f>
        <v>0</v>
      </c>
      <c r="BG686" s="151">
        <f>IF(N686="zákl. přenesená",J686,0)</f>
        <v>0</v>
      </c>
      <c r="BH686" s="151">
        <f>IF(N686="sníž. přenesená",J686,0)</f>
        <v>0</v>
      </c>
      <c r="BI686" s="151">
        <f>IF(N686="nulová",J686,0)</f>
        <v>0</v>
      </c>
      <c r="BJ686" s="16" t="s">
        <v>85</v>
      </c>
      <c r="BK686" s="151">
        <f>ROUND(I686*H686,2)</f>
        <v>0</v>
      </c>
      <c r="BL686" s="16" t="s">
        <v>248</v>
      </c>
      <c r="BM686" s="16" t="s">
        <v>958</v>
      </c>
    </row>
    <row r="687" spans="2:65" s="11" customFormat="1" ht="11.25">
      <c r="B687" s="152"/>
      <c r="D687" s="153" t="s">
        <v>174</v>
      </c>
      <c r="E687" s="154" t="s">
        <v>1</v>
      </c>
      <c r="F687" s="155" t="s">
        <v>959</v>
      </c>
      <c r="H687" s="154" t="s">
        <v>1</v>
      </c>
      <c r="I687" s="156"/>
      <c r="L687" s="152"/>
      <c r="M687" s="157"/>
      <c r="N687" s="158"/>
      <c r="O687" s="158"/>
      <c r="P687" s="158"/>
      <c r="Q687" s="158"/>
      <c r="R687" s="158"/>
      <c r="S687" s="158"/>
      <c r="T687" s="159"/>
      <c r="AT687" s="154" t="s">
        <v>174</v>
      </c>
      <c r="AU687" s="154" t="s">
        <v>87</v>
      </c>
      <c r="AV687" s="11" t="s">
        <v>85</v>
      </c>
      <c r="AW687" s="11" t="s">
        <v>36</v>
      </c>
      <c r="AX687" s="11" t="s">
        <v>77</v>
      </c>
      <c r="AY687" s="154" t="s">
        <v>165</v>
      </c>
    </row>
    <row r="688" spans="2:65" s="11" customFormat="1" ht="11.25">
      <c r="B688" s="152"/>
      <c r="D688" s="153" t="s">
        <v>174</v>
      </c>
      <c r="E688" s="154" t="s">
        <v>1</v>
      </c>
      <c r="F688" s="155" t="s">
        <v>559</v>
      </c>
      <c r="H688" s="154" t="s">
        <v>1</v>
      </c>
      <c r="I688" s="156"/>
      <c r="L688" s="152"/>
      <c r="M688" s="157"/>
      <c r="N688" s="158"/>
      <c r="O688" s="158"/>
      <c r="P688" s="158"/>
      <c r="Q688" s="158"/>
      <c r="R688" s="158"/>
      <c r="S688" s="158"/>
      <c r="T688" s="159"/>
      <c r="AT688" s="154" t="s">
        <v>174</v>
      </c>
      <c r="AU688" s="154" t="s">
        <v>87</v>
      </c>
      <c r="AV688" s="11" t="s">
        <v>85</v>
      </c>
      <c r="AW688" s="11" t="s">
        <v>36</v>
      </c>
      <c r="AX688" s="11" t="s">
        <v>77</v>
      </c>
      <c r="AY688" s="154" t="s">
        <v>165</v>
      </c>
    </row>
    <row r="689" spans="2:65" s="12" customFormat="1" ht="11.25">
      <c r="B689" s="160"/>
      <c r="D689" s="153" t="s">
        <v>174</v>
      </c>
      <c r="E689" s="161" t="s">
        <v>111</v>
      </c>
      <c r="F689" s="162" t="s">
        <v>960</v>
      </c>
      <c r="H689" s="163">
        <v>32.770000000000003</v>
      </c>
      <c r="I689" s="164"/>
      <c r="L689" s="160"/>
      <c r="M689" s="165"/>
      <c r="N689" s="166"/>
      <c r="O689" s="166"/>
      <c r="P689" s="166"/>
      <c r="Q689" s="166"/>
      <c r="R689" s="166"/>
      <c r="S689" s="166"/>
      <c r="T689" s="167"/>
      <c r="AT689" s="161" t="s">
        <v>174</v>
      </c>
      <c r="AU689" s="161" t="s">
        <v>87</v>
      </c>
      <c r="AV689" s="12" t="s">
        <v>87</v>
      </c>
      <c r="AW689" s="12" t="s">
        <v>36</v>
      </c>
      <c r="AX689" s="12" t="s">
        <v>77</v>
      </c>
      <c r="AY689" s="161" t="s">
        <v>165</v>
      </c>
    </row>
    <row r="690" spans="2:65" s="11" customFormat="1" ht="11.25">
      <c r="B690" s="152"/>
      <c r="D690" s="153" t="s">
        <v>174</v>
      </c>
      <c r="E690" s="154" t="s">
        <v>1</v>
      </c>
      <c r="F690" s="155" t="s">
        <v>561</v>
      </c>
      <c r="H690" s="154" t="s">
        <v>1</v>
      </c>
      <c r="I690" s="156"/>
      <c r="L690" s="152"/>
      <c r="M690" s="157"/>
      <c r="N690" s="158"/>
      <c r="O690" s="158"/>
      <c r="P690" s="158"/>
      <c r="Q690" s="158"/>
      <c r="R690" s="158"/>
      <c r="S690" s="158"/>
      <c r="T690" s="159"/>
      <c r="AT690" s="154" t="s">
        <v>174</v>
      </c>
      <c r="AU690" s="154" t="s">
        <v>87</v>
      </c>
      <c r="AV690" s="11" t="s">
        <v>85</v>
      </c>
      <c r="AW690" s="11" t="s">
        <v>36</v>
      </c>
      <c r="AX690" s="11" t="s">
        <v>77</v>
      </c>
      <c r="AY690" s="154" t="s">
        <v>165</v>
      </c>
    </row>
    <row r="691" spans="2:65" s="12" customFormat="1" ht="11.25">
      <c r="B691" s="160"/>
      <c r="D691" s="153" t="s">
        <v>174</v>
      </c>
      <c r="E691" s="161" t="s">
        <v>116</v>
      </c>
      <c r="F691" s="162" t="s">
        <v>961</v>
      </c>
      <c r="H691" s="163">
        <v>58.05</v>
      </c>
      <c r="I691" s="164"/>
      <c r="L691" s="160"/>
      <c r="M691" s="165"/>
      <c r="N691" s="166"/>
      <c r="O691" s="166"/>
      <c r="P691" s="166"/>
      <c r="Q691" s="166"/>
      <c r="R691" s="166"/>
      <c r="S691" s="166"/>
      <c r="T691" s="167"/>
      <c r="AT691" s="161" t="s">
        <v>174</v>
      </c>
      <c r="AU691" s="161" t="s">
        <v>87</v>
      </c>
      <c r="AV691" s="12" t="s">
        <v>87</v>
      </c>
      <c r="AW691" s="12" t="s">
        <v>36</v>
      </c>
      <c r="AX691" s="12" t="s">
        <v>77</v>
      </c>
      <c r="AY691" s="161" t="s">
        <v>165</v>
      </c>
    </row>
    <row r="692" spans="2:65" s="11" customFormat="1" ht="11.25">
      <c r="B692" s="152"/>
      <c r="D692" s="153" t="s">
        <v>174</v>
      </c>
      <c r="E692" s="154" t="s">
        <v>1</v>
      </c>
      <c r="F692" s="155" t="s">
        <v>563</v>
      </c>
      <c r="H692" s="154" t="s">
        <v>1</v>
      </c>
      <c r="I692" s="156"/>
      <c r="L692" s="152"/>
      <c r="M692" s="157"/>
      <c r="N692" s="158"/>
      <c r="O692" s="158"/>
      <c r="P692" s="158"/>
      <c r="Q692" s="158"/>
      <c r="R692" s="158"/>
      <c r="S692" s="158"/>
      <c r="T692" s="159"/>
      <c r="AT692" s="154" t="s">
        <v>174</v>
      </c>
      <c r="AU692" s="154" t="s">
        <v>87</v>
      </c>
      <c r="AV692" s="11" t="s">
        <v>85</v>
      </c>
      <c r="AW692" s="11" t="s">
        <v>36</v>
      </c>
      <c r="AX692" s="11" t="s">
        <v>77</v>
      </c>
      <c r="AY692" s="154" t="s">
        <v>165</v>
      </c>
    </row>
    <row r="693" spans="2:65" s="12" customFormat="1" ht="11.25">
      <c r="B693" s="160"/>
      <c r="D693" s="153" t="s">
        <v>174</v>
      </c>
      <c r="E693" s="161" t="s">
        <v>120</v>
      </c>
      <c r="F693" s="162" t="s">
        <v>962</v>
      </c>
      <c r="H693" s="163">
        <v>17.21</v>
      </c>
      <c r="I693" s="164"/>
      <c r="L693" s="160"/>
      <c r="M693" s="165"/>
      <c r="N693" s="166"/>
      <c r="O693" s="166"/>
      <c r="P693" s="166"/>
      <c r="Q693" s="166"/>
      <c r="R693" s="166"/>
      <c r="S693" s="166"/>
      <c r="T693" s="167"/>
      <c r="AT693" s="161" t="s">
        <v>174</v>
      </c>
      <c r="AU693" s="161" t="s">
        <v>87</v>
      </c>
      <c r="AV693" s="12" t="s">
        <v>87</v>
      </c>
      <c r="AW693" s="12" t="s">
        <v>36</v>
      </c>
      <c r="AX693" s="12" t="s">
        <v>77</v>
      </c>
      <c r="AY693" s="161" t="s">
        <v>165</v>
      </c>
    </row>
    <row r="694" spans="2:65" s="13" customFormat="1" ht="11.25">
      <c r="B694" s="168"/>
      <c r="D694" s="153" t="s">
        <v>174</v>
      </c>
      <c r="E694" s="169" t="s">
        <v>1</v>
      </c>
      <c r="F694" s="170" t="s">
        <v>177</v>
      </c>
      <c r="H694" s="171">
        <v>108.03</v>
      </c>
      <c r="I694" s="172"/>
      <c r="L694" s="168"/>
      <c r="M694" s="173"/>
      <c r="N694" s="174"/>
      <c r="O694" s="174"/>
      <c r="P694" s="174"/>
      <c r="Q694" s="174"/>
      <c r="R694" s="174"/>
      <c r="S694" s="174"/>
      <c r="T694" s="175"/>
      <c r="AT694" s="169" t="s">
        <v>174</v>
      </c>
      <c r="AU694" s="169" t="s">
        <v>87</v>
      </c>
      <c r="AV694" s="13" t="s">
        <v>172</v>
      </c>
      <c r="AW694" s="13" t="s">
        <v>36</v>
      </c>
      <c r="AX694" s="13" t="s">
        <v>85</v>
      </c>
      <c r="AY694" s="169" t="s">
        <v>165</v>
      </c>
    </row>
    <row r="695" spans="2:65" s="1" customFormat="1" ht="16.5" customHeight="1">
      <c r="B695" s="139"/>
      <c r="C695" s="140" t="s">
        <v>963</v>
      </c>
      <c r="D695" s="140" t="s">
        <v>167</v>
      </c>
      <c r="E695" s="141" t="s">
        <v>964</v>
      </c>
      <c r="F695" s="142" t="s">
        <v>965</v>
      </c>
      <c r="G695" s="143" t="s">
        <v>251</v>
      </c>
      <c r="H695" s="144">
        <v>2.29</v>
      </c>
      <c r="I695" s="145"/>
      <c r="J695" s="146">
        <f>ROUND(I695*H695,2)</f>
        <v>0</v>
      </c>
      <c r="K695" s="142" t="s">
        <v>171</v>
      </c>
      <c r="L695" s="30"/>
      <c r="M695" s="147" t="s">
        <v>1</v>
      </c>
      <c r="N695" s="148" t="s">
        <v>48</v>
      </c>
      <c r="O695" s="49"/>
      <c r="P695" s="149">
        <f>O695*H695</f>
        <v>0</v>
      </c>
      <c r="Q695" s="149">
        <v>0</v>
      </c>
      <c r="R695" s="149">
        <f>Q695*H695</f>
        <v>0</v>
      </c>
      <c r="S695" s="149">
        <v>0</v>
      </c>
      <c r="T695" s="150">
        <f>S695*H695</f>
        <v>0</v>
      </c>
      <c r="AR695" s="16" t="s">
        <v>248</v>
      </c>
      <c r="AT695" s="16" t="s">
        <v>167</v>
      </c>
      <c r="AU695" s="16" t="s">
        <v>87</v>
      </c>
      <c r="AY695" s="16" t="s">
        <v>165</v>
      </c>
      <c r="BE695" s="151">
        <f>IF(N695="základní",J695,0)</f>
        <v>0</v>
      </c>
      <c r="BF695" s="151">
        <f>IF(N695="snížená",J695,0)</f>
        <v>0</v>
      </c>
      <c r="BG695" s="151">
        <f>IF(N695="zákl. přenesená",J695,0)</f>
        <v>0</v>
      </c>
      <c r="BH695" s="151">
        <f>IF(N695="sníž. přenesená",J695,0)</f>
        <v>0</v>
      </c>
      <c r="BI695" s="151">
        <f>IF(N695="nulová",J695,0)</f>
        <v>0</v>
      </c>
      <c r="BJ695" s="16" t="s">
        <v>85</v>
      </c>
      <c r="BK695" s="151">
        <f>ROUND(I695*H695,2)</f>
        <v>0</v>
      </c>
      <c r="BL695" s="16" t="s">
        <v>248</v>
      </c>
      <c r="BM695" s="16" t="s">
        <v>966</v>
      </c>
    </row>
    <row r="696" spans="2:65" s="10" customFormat="1" ht="22.9" customHeight="1">
      <c r="B696" s="126"/>
      <c r="D696" s="127" t="s">
        <v>76</v>
      </c>
      <c r="E696" s="137" t="s">
        <v>967</v>
      </c>
      <c r="F696" s="137" t="s">
        <v>968</v>
      </c>
      <c r="I696" s="129"/>
      <c r="J696" s="138">
        <f>BK696</f>
        <v>0</v>
      </c>
      <c r="L696" s="126"/>
      <c r="M696" s="131"/>
      <c r="N696" s="132"/>
      <c r="O696" s="132"/>
      <c r="P696" s="133">
        <f>SUM(P697:P737)</f>
        <v>0</v>
      </c>
      <c r="Q696" s="132"/>
      <c r="R696" s="133">
        <f>SUM(R697:R737)</f>
        <v>2.7000275599999997</v>
      </c>
      <c r="S696" s="132"/>
      <c r="T696" s="134">
        <f>SUM(T697:T737)</f>
        <v>0</v>
      </c>
      <c r="AR696" s="127" t="s">
        <v>87</v>
      </c>
      <c r="AT696" s="135" t="s">
        <v>76</v>
      </c>
      <c r="AU696" s="135" t="s">
        <v>85</v>
      </c>
      <c r="AY696" s="127" t="s">
        <v>165</v>
      </c>
      <c r="BK696" s="136">
        <f>SUM(BK697:BK737)</f>
        <v>0</v>
      </c>
    </row>
    <row r="697" spans="2:65" s="1" customFormat="1" ht="16.5" customHeight="1">
      <c r="B697" s="139"/>
      <c r="C697" s="140" t="s">
        <v>969</v>
      </c>
      <c r="D697" s="140" t="s">
        <v>167</v>
      </c>
      <c r="E697" s="141" t="s">
        <v>970</v>
      </c>
      <c r="F697" s="142" t="s">
        <v>971</v>
      </c>
      <c r="G697" s="143" t="s">
        <v>258</v>
      </c>
      <c r="H697" s="144">
        <v>127.61199999999999</v>
      </c>
      <c r="I697" s="145"/>
      <c r="J697" s="146">
        <f>ROUND(I697*H697,2)</f>
        <v>0</v>
      </c>
      <c r="K697" s="142" t="s">
        <v>266</v>
      </c>
      <c r="L697" s="30"/>
      <c r="M697" s="147" t="s">
        <v>1</v>
      </c>
      <c r="N697" s="148" t="s">
        <v>48</v>
      </c>
      <c r="O697" s="49"/>
      <c r="P697" s="149">
        <f>O697*H697</f>
        <v>0</v>
      </c>
      <c r="Q697" s="149">
        <v>4.5799999999999999E-3</v>
      </c>
      <c r="R697" s="149">
        <f>Q697*H697</f>
        <v>0.58446295999999998</v>
      </c>
      <c r="S697" s="149">
        <v>0</v>
      </c>
      <c r="T697" s="150">
        <f>S697*H697</f>
        <v>0</v>
      </c>
      <c r="AR697" s="16" t="s">
        <v>248</v>
      </c>
      <c r="AT697" s="16" t="s">
        <v>167</v>
      </c>
      <c r="AU697" s="16" t="s">
        <v>87</v>
      </c>
      <c r="AY697" s="16" t="s">
        <v>165</v>
      </c>
      <c r="BE697" s="151">
        <f>IF(N697="základní",J697,0)</f>
        <v>0</v>
      </c>
      <c r="BF697" s="151">
        <f>IF(N697="snížená",J697,0)</f>
        <v>0</v>
      </c>
      <c r="BG697" s="151">
        <f>IF(N697="zákl. přenesená",J697,0)</f>
        <v>0</v>
      </c>
      <c r="BH697" s="151">
        <f>IF(N697="sníž. přenesená",J697,0)</f>
        <v>0</v>
      </c>
      <c r="BI697" s="151">
        <f>IF(N697="nulová",J697,0)</f>
        <v>0</v>
      </c>
      <c r="BJ697" s="16" t="s">
        <v>85</v>
      </c>
      <c r="BK697" s="151">
        <f>ROUND(I697*H697,2)</f>
        <v>0</v>
      </c>
      <c r="BL697" s="16" t="s">
        <v>248</v>
      </c>
      <c r="BM697" s="16" t="s">
        <v>972</v>
      </c>
    </row>
    <row r="698" spans="2:65" s="11" customFormat="1" ht="11.25">
      <c r="B698" s="152"/>
      <c r="D698" s="153" t="s">
        <v>174</v>
      </c>
      <c r="E698" s="154" t="s">
        <v>1</v>
      </c>
      <c r="F698" s="155" t="s">
        <v>973</v>
      </c>
      <c r="H698" s="154" t="s">
        <v>1</v>
      </c>
      <c r="I698" s="156"/>
      <c r="L698" s="152"/>
      <c r="M698" s="157"/>
      <c r="N698" s="158"/>
      <c r="O698" s="158"/>
      <c r="P698" s="158"/>
      <c r="Q698" s="158"/>
      <c r="R698" s="158"/>
      <c r="S698" s="158"/>
      <c r="T698" s="159"/>
      <c r="AT698" s="154" t="s">
        <v>174</v>
      </c>
      <c r="AU698" s="154" t="s">
        <v>87</v>
      </c>
      <c r="AV698" s="11" t="s">
        <v>85</v>
      </c>
      <c r="AW698" s="11" t="s">
        <v>36</v>
      </c>
      <c r="AX698" s="11" t="s">
        <v>77</v>
      </c>
      <c r="AY698" s="154" t="s">
        <v>165</v>
      </c>
    </row>
    <row r="699" spans="2:65" s="11" customFormat="1" ht="11.25">
      <c r="B699" s="152"/>
      <c r="D699" s="153" t="s">
        <v>174</v>
      </c>
      <c r="E699" s="154" t="s">
        <v>1</v>
      </c>
      <c r="F699" s="155" t="s">
        <v>457</v>
      </c>
      <c r="H699" s="154" t="s">
        <v>1</v>
      </c>
      <c r="I699" s="156"/>
      <c r="L699" s="152"/>
      <c r="M699" s="157"/>
      <c r="N699" s="158"/>
      <c r="O699" s="158"/>
      <c r="P699" s="158"/>
      <c r="Q699" s="158"/>
      <c r="R699" s="158"/>
      <c r="S699" s="158"/>
      <c r="T699" s="159"/>
      <c r="AT699" s="154" t="s">
        <v>174</v>
      </c>
      <c r="AU699" s="154" t="s">
        <v>87</v>
      </c>
      <c r="AV699" s="11" t="s">
        <v>85</v>
      </c>
      <c r="AW699" s="11" t="s">
        <v>36</v>
      </c>
      <c r="AX699" s="11" t="s">
        <v>77</v>
      </c>
      <c r="AY699" s="154" t="s">
        <v>165</v>
      </c>
    </row>
    <row r="700" spans="2:65" s="12" customFormat="1" ht="11.25">
      <c r="B700" s="160"/>
      <c r="D700" s="153" t="s">
        <v>174</v>
      </c>
      <c r="E700" s="161" t="s">
        <v>1</v>
      </c>
      <c r="F700" s="162" t="s">
        <v>458</v>
      </c>
      <c r="H700" s="163">
        <v>127.61199999999999</v>
      </c>
      <c r="I700" s="164"/>
      <c r="L700" s="160"/>
      <c r="M700" s="165"/>
      <c r="N700" s="166"/>
      <c r="O700" s="166"/>
      <c r="P700" s="166"/>
      <c r="Q700" s="166"/>
      <c r="R700" s="166"/>
      <c r="S700" s="166"/>
      <c r="T700" s="167"/>
      <c r="AT700" s="161" t="s">
        <v>174</v>
      </c>
      <c r="AU700" s="161" t="s">
        <v>87</v>
      </c>
      <c r="AV700" s="12" t="s">
        <v>87</v>
      </c>
      <c r="AW700" s="12" t="s">
        <v>36</v>
      </c>
      <c r="AX700" s="12" t="s">
        <v>77</v>
      </c>
      <c r="AY700" s="161" t="s">
        <v>165</v>
      </c>
    </row>
    <row r="701" spans="2:65" s="13" customFormat="1" ht="11.25">
      <c r="B701" s="168"/>
      <c r="D701" s="153" t="s">
        <v>174</v>
      </c>
      <c r="E701" s="169" t="s">
        <v>1</v>
      </c>
      <c r="F701" s="170" t="s">
        <v>177</v>
      </c>
      <c r="H701" s="171">
        <v>127.61199999999999</v>
      </c>
      <c r="I701" s="172"/>
      <c r="L701" s="168"/>
      <c r="M701" s="173"/>
      <c r="N701" s="174"/>
      <c r="O701" s="174"/>
      <c r="P701" s="174"/>
      <c r="Q701" s="174"/>
      <c r="R701" s="174"/>
      <c r="S701" s="174"/>
      <c r="T701" s="175"/>
      <c r="AT701" s="169" t="s">
        <v>174</v>
      </c>
      <c r="AU701" s="169" t="s">
        <v>87</v>
      </c>
      <c r="AV701" s="13" t="s">
        <v>172</v>
      </c>
      <c r="AW701" s="13" t="s">
        <v>36</v>
      </c>
      <c r="AX701" s="13" t="s">
        <v>85</v>
      </c>
      <c r="AY701" s="169" t="s">
        <v>165</v>
      </c>
    </row>
    <row r="702" spans="2:65" s="1" customFormat="1" ht="16.5" customHeight="1">
      <c r="B702" s="139"/>
      <c r="C702" s="140" t="s">
        <v>974</v>
      </c>
      <c r="D702" s="140" t="s">
        <v>167</v>
      </c>
      <c r="E702" s="141" t="s">
        <v>975</v>
      </c>
      <c r="F702" s="142" t="s">
        <v>976</v>
      </c>
      <c r="G702" s="143" t="s">
        <v>370</v>
      </c>
      <c r="H702" s="144">
        <v>65.930000000000007</v>
      </c>
      <c r="I702" s="145"/>
      <c r="J702" s="146">
        <f>ROUND(I702*H702,2)</f>
        <v>0</v>
      </c>
      <c r="K702" s="142" t="s">
        <v>977</v>
      </c>
      <c r="L702" s="30"/>
      <c r="M702" s="147" t="s">
        <v>1</v>
      </c>
      <c r="N702" s="148" t="s">
        <v>48</v>
      </c>
      <c r="O702" s="49"/>
      <c r="P702" s="149">
        <f>O702*H702</f>
        <v>0</v>
      </c>
      <c r="Q702" s="149">
        <v>4.8999999999999998E-4</v>
      </c>
      <c r="R702" s="149">
        <f>Q702*H702</f>
        <v>3.23057E-2</v>
      </c>
      <c r="S702" s="149">
        <v>0</v>
      </c>
      <c r="T702" s="150">
        <f>S702*H702</f>
        <v>0</v>
      </c>
      <c r="AR702" s="16" t="s">
        <v>248</v>
      </c>
      <c r="AT702" s="16" t="s">
        <v>167</v>
      </c>
      <c r="AU702" s="16" t="s">
        <v>87</v>
      </c>
      <c r="AY702" s="16" t="s">
        <v>165</v>
      </c>
      <c r="BE702" s="151">
        <f>IF(N702="základní",J702,0)</f>
        <v>0</v>
      </c>
      <c r="BF702" s="151">
        <f>IF(N702="snížená",J702,0)</f>
        <v>0</v>
      </c>
      <c r="BG702" s="151">
        <f>IF(N702="zákl. přenesená",J702,0)</f>
        <v>0</v>
      </c>
      <c r="BH702" s="151">
        <f>IF(N702="sníž. přenesená",J702,0)</f>
        <v>0</v>
      </c>
      <c r="BI702" s="151">
        <f>IF(N702="nulová",J702,0)</f>
        <v>0</v>
      </c>
      <c r="BJ702" s="16" t="s">
        <v>85</v>
      </c>
      <c r="BK702" s="151">
        <f>ROUND(I702*H702,2)</f>
        <v>0</v>
      </c>
      <c r="BL702" s="16" t="s">
        <v>248</v>
      </c>
      <c r="BM702" s="16" t="s">
        <v>978</v>
      </c>
    </row>
    <row r="703" spans="2:65" s="11" customFormat="1" ht="11.25">
      <c r="B703" s="152"/>
      <c r="D703" s="153" t="s">
        <v>174</v>
      </c>
      <c r="E703" s="154" t="s">
        <v>1</v>
      </c>
      <c r="F703" s="155" t="s">
        <v>979</v>
      </c>
      <c r="H703" s="154" t="s">
        <v>1</v>
      </c>
      <c r="I703" s="156"/>
      <c r="L703" s="152"/>
      <c r="M703" s="157"/>
      <c r="N703" s="158"/>
      <c r="O703" s="158"/>
      <c r="P703" s="158"/>
      <c r="Q703" s="158"/>
      <c r="R703" s="158"/>
      <c r="S703" s="158"/>
      <c r="T703" s="159"/>
      <c r="AT703" s="154" t="s">
        <v>174</v>
      </c>
      <c r="AU703" s="154" t="s">
        <v>87</v>
      </c>
      <c r="AV703" s="11" t="s">
        <v>85</v>
      </c>
      <c r="AW703" s="11" t="s">
        <v>36</v>
      </c>
      <c r="AX703" s="11" t="s">
        <v>77</v>
      </c>
      <c r="AY703" s="154" t="s">
        <v>165</v>
      </c>
    </row>
    <row r="704" spans="2:65" s="11" customFormat="1" ht="11.25">
      <c r="B704" s="152"/>
      <c r="D704" s="153" t="s">
        <v>174</v>
      </c>
      <c r="E704" s="154" t="s">
        <v>1</v>
      </c>
      <c r="F704" s="155" t="s">
        <v>457</v>
      </c>
      <c r="H704" s="154" t="s">
        <v>1</v>
      </c>
      <c r="I704" s="156"/>
      <c r="L704" s="152"/>
      <c r="M704" s="157"/>
      <c r="N704" s="158"/>
      <c r="O704" s="158"/>
      <c r="P704" s="158"/>
      <c r="Q704" s="158"/>
      <c r="R704" s="158"/>
      <c r="S704" s="158"/>
      <c r="T704" s="159"/>
      <c r="AT704" s="154" t="s">
        <v>174</v>
      </c>
      <c r="AU704" s="154" t="s">
        <v>87</v>
      </c>
      <c r="AV704" s="11" t="s">
        <v>85</v>
      </c>
      <c r="AW704" s="11" t="s">
        <v>36</v>
      </c>
      <c r="AX704" s="11" t="s">
        <v>77</v>
      </c>
      <c r="AY704" s="154" t="s">
        <v>165</v>
      </c>
    </row>
    <row r="705" spans="2:65" s="12" customFormat="1" ht="11.25">
      <c r="B705" s="160"/>
      <c r="D705" s="153" t="s">
        <v>174</v>
      </c>
      <c r="E705" s="161" t="s">
        <v>1</v>
      </c>
      <c r="F705" s="162" t="s">
        <v>980</v>
      </c>
      <c r="H705" s="163">
        <v>65.930000000000007</v>
      </c>
      <c r="I705" s="164"/>
      <c r="L705" s="160"/>
      <c r="M705" s="165"/>
      <c r="N705" s="166"/>
      <c r="O705" s="166"/>
      <c r="P705" s="166"/>
      <c r="Q705" s="166"/>
      <c r="R705" s="166"/>
      <c r="S705" s="166"/>
      <c r="T705" s="167"/>
      <c r="AT705" s="161" t="s">
        <v>174</v>
      </c>
      <c r="AU705" s="161" t="s">
        <v>87</v>
      </c>
      <c r="AV705" s="12" t="s">
        <v>87</v>
      </c>
      <c r="AW705" s="12" t="s">
        <v>36</v>
      </c>
      <c r="AX705" s="12" t="s">
        <v>77</v>
      </c>
      <c r="AY705" s="161" t="s">
        <v>165</v>
      </c>
    </row>
    <row r="706" spans="2:65" s="13" customFormat="1" ht="11.25">
      <c r="B706" s="168"/>
      <c r="D706" s="153" t="s">
        <v>174</v>
      </c>
      <c r="E706" s="169" t="s">
        <v>1</v>
      </c>
      <c r="F706" s="170" t="s">
        <v>177</v>
      </c>
      <c r="H706" s="171">
        <v>65.930000000000007</v>
      </c>
      <c r="I706" s="172"/>
      <c r="L706" s="168"/>
      <c r="M706" s="173"/>
      <c r="N706" s="174"/>
      <c r="O706" s="174"/>
      <c r="P706" s="174"/>
      <c r="Q706" s="174"/>
      <c r="R706" s="174"/>
      <c r="S706" s="174"/>
      <c r="T706" s="175"/>
      <c r="AT706" s="169" t="s">
        <v>174</v>
      </c>
      <c r="AU706" s="169" t="s">
        <v>87</v>
      </c>
      <c r="AV706" s="13" t="s">
        <v>172</v>
      </c>
      <c r="AW706" s="13" t="s">
        <v>36</v>
      </c>
      <c r="AX706" s="13" t="s">
        <v>85</v>
      </c>
      <c r="AY706" s="169" t="s">
        <v>165</v>
      </c>
    </row>
    <row r="707" spans="2:65" s="1" customFormat="1" ht="16.5" customHeight="1">
      <c r="B707" s="139"/>
      <c r="C707" s="140" t="s">
        <v>981</v>
      </c>
      <c r="D707" s="140" t="s">
        <v>167</v>
      </c>
      <c r="E707" s="141" t="s">
        <v>982</v>
      </c>
      <c r="F707" s="142" t="s">
        <v>983</v>
      </c>
      <c r="G707" s="143" t="s">
        <v>370</v>
      </c>
      <c r="H707" s="144">
        <v>4.7</v>
      </c>
      <c r="I707" s="145"/>
      <c r="J707" s="146">
        <f>ROUND(I707*H707,2)</f>
        <v>0</v>
      </c>
      <c r="K707" s="142" t="s">
        <v>977</v>
      </c>
      <c r="L707" s="30"/>
      <c r="M707" s="147" t="s">
        <v>1</v>
      </c>
      <c r="N707" s="148" t="s">
        <v>48</v>
      </c>
      <c r="O707" s="49"/>
      <c r="P707" s="149">
        <f>O707*H707</f>
        <v>0</v>
      </c>
      <c r="Q707" s="149">
        <v>4.8999999999999998E-4</v>
      </c>
      <c r="R707" s="149">
        <f>Q707*H707</f>
        <v>2.3029999999999999E-3</v>
      </c>
      <c r="S707" s="149">
        <v>0</v>
      </c>
      <c r="T707" s="150">
        <f>S707*H707</f>
        <v>0</v>
      </c>
      <c r="AR707" s="16" t="s">
        <v>248</v>
      </c>
      <c r="AT707" s="16" t="s">
        <v>167</v>
      </c>
      <c r="AU707" s="16" t="s">
        <v>87</v>
      </c>
      <c r="AY707" s="16" t="s">
        <v>165</v>
      </c>
      <c r="BE707" s="151">
        <f>IF(N707="základní",J707,0)</f>
        <v>0</v>
      </c>
      <c r="BF707" s="151">
        <f>IF(N707="snížená",J707,0)</f>
        <v>0</v>
      </c>
      <c r="BG707" s="151">
        <f>IF(N707="zákl. přenesená",J707,0)</f>
        <v>0</v>
      </c>
      <c r="BH707" s="151">
        <f>IF(N707="sníž. přenesená",J707,0)</f>
        <v>0</v>
      </c>
      <c r="BI707" s="151">
        <f>IF(N707="nulová",J707,0)</f>
        <v>0</v>
      </c>
      <c r="BJ707" s="16" t="s">
        <v>85</v>
      </c>
      <c r="BK707" s="151">
        <f>ROUND(I707*H707,2)</f>
        <v>0</v>
      </c>
      <c r="BL707" s="16" t="s">
        <v>248</v>
      </c>
      <c r="BM707" s="16" t="s">
        <v>984</v>
      </c>
    </row>
    <row r="708" spans="2:65" s="11" customFormat="1" ht="11.25">
      <c r="B708" s="152"/>
      <c r="D708" s="153" t="s">
        <v>174</v>
      </c>
      <c r="E708" s="154" t="s">
        <v>1</v>
      </c>
      <c r="F708" s="155" t="s">
        <v>979</v>
      </c>
      <c r="H708" s="154" t="s">
        <v>1</v>
      </c>
      <c r="I708" s="156"/>
      <c r="L708" s="152"/>
      <c r="M708" s="157"/>
      <c r="N708" s="158"/>
      <c r="O708" s="158"/>
      <c r="P708" s="158"/>
      <c r="Q708" s="158"/>
      <c r="R708" s="158"/>
      <c r="S708" s="158"/>
      <c r="T708" s="159"/>
      <c r="AT708" s="154" t="s">
        <v>174</v>
      </c>
      <c r="AU708" s="154" t="s">
        <v>87</v>
      </c>
      <c r="AV708" s="11" t="s">
        <v>85</v>
      </c>
      <c r="AW708" s="11" t="s">
        <v>36</v>
      </c>
      <c r="AX708" s="11" t="s">
        <v>77</v>
      </c>
      <c r="AY708" s="154" t="s">
        <v>165</v>
      </c>
    </row>
    <row r="709" spans="2:65" s="11" customFormat="1" ht="11.25">
      <c r="B709" s="152"/>
      <c r="D709" s="153" t="s">
        <v>174</v>
      </c>
      <c r="E709" s="154" t="s">
        <v>1</v>
      </c>
      <c r="F709" s="155" t="s">
        <v>985</v>
      </c>
      <c r="H709" s="154" t="s">
        <v>1</v>
      </c>
      <c r="I709" s="156"/>
      <c r="L709" s="152"/>
      <c r="M709" s="157"/>
      <c r="N709" s="158"/>
      <c r="O709" s="158"/>
      <c r="P709" s="158"/>
      <c r="Q709" s="158"/>
      <c r="R709" s="158"/>
      <c r="S709" s="158"/>
      <c r="T709" s="159"/>
      <c r="AT709" s="154" t="s">
        <v>174</v>
      </c>
      <c r="AU709" s="154" t="s">
        <v>87</v>
      </c>
      <c r="AV709" s="11" t="s">
        <v>85</v>
      </c>
      <c r="AW709" s="11" t="s">
        <v>36</v>
      </c>
      <c r="AX709" s="11" t="s">
        <v>77</v>
      </c>
      <c r="AY709" s="154" t="s">
        <v>165</v>
      </c>
    </row>
    <row r="710" spans="2:65" s="12" customFormat="1" ht="11.25">
      <c r="B710" s="160"/>
      <c r="D710" s="153" t="s">
        <v>174</v>
      </c>
      <c r="E710" s="161" t="s">
        <v>1</v>
      </c>
      <c r="F710" s="162" t="s">
        <v>986</v>
      </c>
      <c r="H710" s="163">
        <v>4.7</v>
      </c>
      <c r="I710" s="164"/>
      <c r="L710" s="160"/>
      <c r="M710" s="165"/>
      <c r="N710" s="166"/>
      <c r="O710" s="166"/>
      <c r="P710" s="166"/>
      <c r="Q710" s="166"/>
      <c r="R710" s="166"/>
      <c r="S710" s="166"/>
      <c r="T710" s="167"/>
      <c r="AT710" s="161" t="s">
        <v>174</v>
      </c>
      <c r="AU710" s="161" t="s">
        <v>87</v>
      </c>
      <c r="AV710" s="12" t="s">
        <v>87</v>
      </c>
      <c r="AW710" s="12" t="s">
        <v>36</v>
      </c>
      <c r="AX710" s="12" t="s">
        <v>77</v>
      </c>
      <c r="AY710" s="161" t="s">
        <v>165</v>
      </c>
    </row>
    <row r="711" spans="2:65" s="13" customFormat="1" ht="11.25">
      <c r="B711" s="168"/>
      <c r="D711" s="153" t="s">
        <v>174</v>
      </c>
      <c r="E711" s="169" t="s">
        <v>1</v>
      </c>
      <c r="F711" s="170" t="s">
        <v>177</v>
      </c>
      <c r="H711" s="171">
        <v>4.7</v>
      </c>
      <c r="I711" s="172"/>
      <c r="L711" s="168"/>
      <c r="M711" s="173"/>
      <c r="N711" s="174"/>
      <c r="O711" s="174"/>
      <c r="P711" s="174"/>
      <c r="Q711" s="174"/>
      <c r="R711" s="174"/>
      <c r="S711" s="174"/>
      <c r="T711" s="175"/>
      <c r="AT711" s="169" t="s">
        <v>174</v>
      </c>
      <c r="AU711" s="169" t="s">
        <v>87</v>
      </c>
      <c r="AV711" s="13" t="s">
        <v>172</v>
      </c>
      <c r="AW711" s="13" t="s">
        <v>36</v>
      </c>
      <c r="AX711" s="13" t="s">
        <v>85</v>
      </c>
      <c r="AY711" s="169" t="s">
        <v>165</v>
      </c>
    </row>
    <row r="712" spans="2:65" s="1" customFormat="1" ht="16.5" customHeight="1">
      <c r="B712" s="139"/>
      <c r="C712" s="140" t="s">
        <v>987</v>
      </c>
      <c r="D712" s="140" t="s">
        <v>167</v>
      </c>
      <c r="E712" s="141" t="s">
        <v>988</v>
      </c>
      <c r="F712" s="142" t="s">
        <v>989</v>
      </c>
      <c r="G712" s="143" t="s">
        <v>258</v>
      </c>
      <c r="H712" s="144">
        <v>127.61199999999999</v>
      </c>
      <c r="I712" s="145"/>
      <c r="J712" s="146">
        <f>ROUND(I712*H712,2)</f>
        <v>0</v>
      </c>
      <c r="K712" s="142" t="s">
        <v>266</v>
      </c>
      <c r="L712" s="30"/>
      <c r="M712" s="147" t="s">
        <v>1</v>
      </c>
      <c r="N712" s="148" t="s">
        <v>48</v>
      </c>
      <c r="O712" s="49"/>
      <c r="P712" s="149">
        <f>O712*H712</f>
        <v>0</v>
      </c>
      <c r="Q712" s="149">
        <v>2.9999999999999997E-4</v>
      </c>
      <c r="R712" s="149">
        <f>Q712*H712</f>
        <v>3.8283599999999994E-2</v>
      </c>
      <c r="S712" s="149">
        <v>0</v>
      </c>
      <c r="T712" s="150">
        <f>S712*H712</f>
        <v>0</v>
      </c>
      <c r="AR712" s="16" t="s">
        <v>248</v>
      </c>
      <c r="AT712" s="16" t="s">
        <v>167</v>
      </c>
      <c r="AU712" s="16" t="s">
        <v>87</v>
      </c>
      <c r="AY712" s="16" t="s">
        <v>165</v>
      </c>
      <c r="BE712" s="151">
        <f>IF(N712="základní",J712,0)</f>
        <v>0</v>
      </c>
      <c r="BF712" s="151">
        <f>IF(N712="snížená",J712,0)</f>
        <v>0</v>
      </c>
      <c r="BG712" s="151">
        <f>IF(N712="zákl. přenesená",J712,0)</f>
        <v>0</v>
      </c>
      <c r="BH712" s="151">
        <f>IF(N712="sníž. přenesená",J712,0)</f>
        <v>0</v>
      </c>
      <c r="BI712" s="151">
        <f>IF(N712="nulová",J712,0)</f>
        <v>0</v>
      </c>
      <c r="BJ712" s="16" t="s">
        <v>85</v>
      </c>
      <c r="BK712" s="151">
        <f>ROUND(I712*H712,2)</f>
        <v>0</v>
      </c>
      <c r="BL712" s="16" t="s">
        <v>248</v>
      </c>
      <c r="BM712" s="16" t="s">
        <v>990</v>
      </c>
    </row>
    <row r="713" spans="2:65" s="11" customFormat="1" ht="11.25">
      <c r="B713" s="152"/>
      <c r="D713" s="153" t="s">
        <v>174</v>
      </c>
      <c r="E713" s="154" t="s">
        <v>1</v>
      </c>
      <c r="F713" s="155" t="s">
        <v>991</v>
      </c>
      <c r="H713" s="154" t="s">
        <v>1</v>
      </c>
      <c r="I713" s="156"/>
      <c r="L713" s="152"/>
      <c r="M713" s="157"/>
      <c r="N713" s="158"/>
      <c r="O713" s="158"/>
      <c r="P713" s="158"/>
      <c r="Q713" s="158"/>
      <c r="R713" s="158"/>
      <c r="S713" s="158"/>
      <c r="T713" s="159"/>
      <c r="AT713" s="154" t="s">
        <v>174</v>
      </c>
      <c r="AU713" s="154" t="s">
        <v>87</v>
      </c>
      <c r="AV713" s="11" t="s">
        <v>85</v>
      </c>
      <c r="AW713" s="11" t="s">
        <v>36</v>
      </c>
      <c r="AX713" s="11" t="s">
        <v>77</v>
      </c>
      <c r="AY713" s="154" t="s">
        <v>165</v>
      </c>
    </row>
    <row r="714" spans="2:65" s="11" customFormat="1" ht="11.25">
      <c r="B714" s="152"/>
      <c r="D714" s="153" t="s">
        <v>174</v>
      </c>
      <c r="E714" s="154" t="s">
        <v>1</v>
      </c>
      <c r="F714" s="155" t="s">
        <v>457</v>
      </c>
      <c r="H714" s="154" t="s">
        <v>1</v>
      </c>
      <c r="I714" s="156"/>
      <c r="L714" s="152"/>
      <c r="M714" s="157"/>
      <c r="N714" s="158"/>
      <c r="O714" s="158"/>
      <c r="P714" s="158"/>
      <c r="Q714" s="158"/>
      <c r="R714" s="158"/>
      <c r="S714" s="158"/>
      <c r="T714" s="159"/>
      <c r="AT714" s="154" t="s">
        <v>174</v>
      </c>
      <c r="AU714" s="154" t="s">
        <v>87</v>
      </c>
      <c r="AV714" s="11" t="s">
        <v>85</v>
      </c>
      <c r="AW714" s="11" t="s">
        <v>36</v>
      </c>
      <c r="AX714" s="11" t="s">
        <v>77</v>
      </c>
      <c r="AY714" s="154" t="s">
        <v>165</v>
      </c>
    </row>
    <row r="715" spans="2:65" s="12" customFormat="1" ht="11.25">
      <c r="B715" s="160"/>
      <c r="D715" s="153" t="s">
        <v>174</v>
      </c>
      <c r="E715" s="161" t="s">
        <v>1</v>
      </c>
      <c r="F715" s="162" t="s">
        <v>458</v>
      </c>
      <c r="H715" s="163">
        <v>127.61199999999999</v>
      </c>
      <c r="I715" s="164"/>
      <c r="L715" s="160"/>
      <c r="M715" s="165"/>
      <c r="N715" s="166"/>
      <c r="O715" s="166"/>
      <c r="P715" s="166"/>
      <c r="Q715" s="166"/>
      <c r="R715" s="166"/>
      <c r="S715" s="166"/>
      <c r="T715" s="167"/>
      <c r="AT715" s="161" t="s">
        <v>174</v>
      </c>
      <c r="AU715" s="161" t="s">
        <v>87</v>
      </c>
      <c r="AV715" s="12" t="s">
        <v>87</v>
      </c>
      <c r="AW715" s="12" t="s">
        <v>36</v>
      </c>
      <c r="AX715" s="12" t="s">
        <v>77</v>
      </c>
      <c r="AY715" s="161" t="s">
        <v>165</v>
      </c>
    </row>
    <row r="716" spans="2:65" s="13" customFormat="1" ht="11.25">
      <c r="B716" s="168"/>
      <c r="D716" s="153" t="s">
        <v>174</v>
      </c>
      <c r="E716" s="169" t="s">
        <v>1</v>
      </c>
      <c r="F716" s="170" t="s">
        <v>177</v>
      </c>
      <c r="H716" s="171">
        <v>127.61199999999999</v>
      </c>
      <c r="I716" s="172"/>
      <c r="L716" s="168"/>
      <c r="M716" s="173"/>
      <c r="N716" s="174"/>
      <c r="O716" s="174"/>
      <c r="P716" s="174"/>
      <c r="Q716" s="174"/>
      <c r="R716" s="174"/>
      <c r="S716" s="174"/>
      <c r="T716" s="175"/>
      <c r="AT716" s="169" t="s">
        <v>174</v>
      </c>
      <c r="AU716" s="169" t="s">
        <v>87</v>
      </c>
      <c r="AV716" s="13" t="s">
        <v>172</v>
      </c>
      <c r="AW716" s="13" t="s">
        <v>36</v>
      </c>
      <c r="AX716" s="13" t="s">
        <v>85</v>
      </c>
      <c r="AY716" s="169" t="s">
        <v>165</v>
      </c>
    </row>
    <row r="717" spans="2:65" s="1" customFormat="1" ht="16.5" customHeight="1">
      <c r="B717" s="139"/>
      <c r="C717" s="140" t="s">
        <v>992</v>
      </c>
      <c r="D717" s="140" t="s">
        <v>167</v>
      </c>
      <c r="E717" s="141" t="s">
        <v>993</v>
      </c>
      <c r="F717" s="142" t="s">
        <v>994</v>
      </c>
      <c r="G717" s="143" t="s">
        <v>258</v>
      </c>
      <c r="H717" s="144">
        <v>127.61199999999999</v>
      </c>
      <c r="I717" s="145"/>
      <c r="J717" s="146">
        <f>ROUND(I717*H717,2)</f>
        <v>0</v>
      </c>
      <c r="K717" s="142" t="s">
        <v>171</v>
      </c>
      <c r="L717" s="30"/>
      <c r="M717" s="147" t="s">
        <v>1</v>
      </c>
      <c r="N717" s="148" t="s">
        <v>48</v>
      </c>
      <c r="O717" s="49"/>
      <c r="P717" s="149">
        <f>O717*H717</f>
        <v>0</v>
      </c>
      <c r="Q717" s="149">
        <v>3.0000000000000001E-3</v>
      </c>
      <c r="R717" s="149">
        <f>Q717*H717</f>
        <v>0.38283600000000001</v>
      </c>
      <c r="S717" s="149">
        <v>0</v>
      </c>
      <c r="T717" s="150">
        <f>S717*H717</f>
        <v>0</v>
      </c>
      <c r="AR717" s="16" t="s">
        <v>248</v>
      </c>
      <c r="AT717" s="16" t="s">
        <v>167</v>
      </c>
      <c r="AU717" s="16" t="s">
        <v>87</v>
      </c>
      <c r="AY717" s="16" t="s">
        <v>165</v>
      </c>
      <c r="BE717" s="151">
        <f>IF(N717="základní",J717,0)</f>
        <v>0</v>
      </c>
      <c r="BF717" s="151">
        <f>IF(N717="snížená",J717,0)</f>
        <v>0</v>
      </c>
      <c r="BG717" s="151">
        <f>IF(N717="zákl. přenesená",J717,0)</f>
        <v>0</v>
      </c>
      <c r="BH717" s="151">
        <f>IF(N717="sníž. přenesená",J717,0)</f>
        <v>0</v>
      </c>
      <c r="BI717" s="151">
        <f>IF(N717="nulová",J717,0)</f>
        <v>0</v>
      </c>
      <c r="BJ717" s="16" t="s">
        <v>85</v>
      </c>
      <c r="BK717" s="151">
        <f>ROUND(I717*H717,2)</f>
        <v>0</v>
      </c>
      <c r="BL717" s="16" t="s">
        <v>248</v>
      </c>
      <c r="BM717" s="16" t="s">
        <v>995</v>
      </c>
    </row>
    <row r="718" spans="2:65" s="11" customFormat="1" ht="11.25">
      <c r="B718" s="152"/>
      <c r="D718" s="153" t="s">
        <v>174</v>
      </c>
      <c r="E718" s="154" t="s">
        <v>1</v>
      </c>
      <c r="F718" s="155" t="s">
        <v>996</v>
      </c>
      <c r="H718" s="154" t="s">
        <v>1</v>
      </c>
      <c r="I718" s="156"/>
      <c r="L718" s="152"/>
      <c r="M718" s="157"/>
      <c r="N718" s="158"/>
      <c r="O718" s="158"/>
      <c r="P718" s="158"/>
      <c r="Q718" s="158"/>
      <c r="R718" s="158"/>
      <c r="S718" s="158"/>
      <c r="T718" s="159"/>
      <c r="AT718" s="154" t="s">
        <v>174</v>
      </c>
      <c r="AU718" s="154" t="s">
        <v>87</v>
      </c>
      <c r="AV718" s="11" t="s">
        <v>85</v>
      </c>
      <c r="AW718" s="11" t="s">
        <v>36</v>
      </c>
      <c r="AX718" s="11" t="s">
        <v>77</v>
      </c>
      <c r="AY718" s="154" t="s">
        <v>165</v>
      </c>
    </row>
    <row r="719" spans="2:65" s="11" customFormat="1" ht="11.25">
      <c r="B719" s="152"/>
      <c r="D719" s="153" t="s">
        <v>174</v>
      </c>
      <c r="E719" s="154" t="s">
        <v>1</v>
      </c>
      <c r="F719" s="155" t="s">
        <v>457</v>
      </c>
      <c r="H719" s="154" t="s">
        <v>1</v>
      </c>
      <c r="I719" s="156"/>
      <c r="L719" s="152"/>
      <c r="M719" s="157"/>
      <c r="N719" s="158"/>
      <c r="O719" s="158"/>
      <c r="P719" s="158"/>
      <c r="Q719" s="158"/>
      <c r="R719" s="158"/>
      <c r="S719" s="158"/>
      <c r="T719" s="159"/>
      <c r="AT719" s="154" t="s">
        <v>174</v>
      </c>
      <c r="AU719" s="154" t="s">
        <v>87</v>
      </c>
      <c r="AV719" s="11" t="s">
        <v>85</v>
      </c>
      <c r="AW719" s="11" t="s">
        <v>36</v>
      </c>
      <c r="AX719" s="11" t="s">
        <v>77</v>
      </c>
      <c r="AY719" s="154" t="s">
        <v>165</v>
      </c>
    </row>
    <row r="720" spans="2:65" s="12" customFormat="1" ht="22.5">
      <c r="B720" s="160"/>
      <c r="D720" s="153" t="s">
        <v>174</v>
      </c>
      <c r="E720" s="161" t="s">
        <v>1</v>
      </c>
      <c r="F720" s="162" t="s">
        <v>997</v>
      </c>
      <c r="H720" s="163">
        <v>152.29300000000001</v>
      </c>
      <c r="I720" s="164"/>
      <c r="L720" s="160"/>
      <c r="M720" s="165"/>
      <c r="N720" s="166"/>
      <c r="O720" s="166"/>
      <c r="P720" s="166"/>
      <c r="Q720" s="166"/>
      <c r="R720" s="166"/>
      <c r="S720" s="166"/>
      <c r="T720" s="167"/>
      <c r="AT720" s="161" t="s">
        <v>174</v>
      </c>
      <c r="AU720" s="161" t="s">
        <v>87</v>
      </c>
      <c r="AV720" s="12" t="s">
        <v>87</v>
      </c>
      <c r="AW720" s="12" t="s">
        <v>36</v>
      </c>
      <c r="AX720" s="12" t="s">
        <v>77</v>
      </c>
      <c r="AY720" s="161" t="s">
        <v>165</v>
      </c>
    </row>
    <row r="721" spans="2:65" s="11" customFormat="1" ht="11.25">
      <c r="B721" s="152"/>
      <c r="D721" s="153" t="s">
        <v>174</v>
      </c>
      <c r="E721" s="154" t="s">
        <v>1</v>
      </c>
      <c r="F721" s="155" t="s">
        <v>334</v>
      </c>
      <c r="H721" s="154" t="s">
        <v>1</v>
      </c>
      <c r="I721" s="156"/>
      <c r="L721" s="152"/>
      <c r="M721" s="157"/>
      <c r="N721" s="158"/>
      <c r="O721" s="158"/>
      <c r="P721" s="158"/>
      <c r="Q721" s="158"/>
      <c r="R721" s="158"/>
      <c r="S721" s="158"/>
      <c r="T721" s="159"/>
      <c r="AT721" s="154" t="s">
        <v>174</v>
      </c>
      <c r="AU721" s="154" t="s">
        <v>87</v>
      </c>
      <c r="AV721" s="11" t="s">
        <v>85</v>
      </c>
      <c r="AW721" s="11" t="s">
        <v>36</v>
      </c>
      <c r="AX721" s="11" t="s">
        <v>77</v>
      </c>
      <c r="AY721" s="154" t="s">
        <v>165</v>
      </c>
    </row>
    <row r="722" spans="2:65" s="12" customFormat="1" ht="33.75">
      <c r="B722" s="160"/>
      <c r="D722" s="153" t="s">
        <v>174</v>
      </c>
      <c r="E722" s="161" t="s">
        <v>1</v>
      </c>
      <c r="F722" s="162" t="s">
        <v>998</v>
      </c>
      <c r="H722" s="163">
        <v>-22.103000000000002</v>
      </c>
      <c r="I722" s="164"/>
      <c r="L722" s="160"/>
      <c r="M722" s="165"/>
      <c r="N722" s="166"/>
      <c r="O722" s="166"/>
      <c r="P722" s="166"/>
      <c r="Q722" s="166"/>
      <c r="R722" s="166"/>
      <c r="S722" s="166"/>
      <c r="T722" s="167"/>
      <c r="AT722" s="161" t="s">
        <v>174</v>
      </c>
      <c r="AU722" s="161" t="s">
        <v>87</v>
      </c>
      <c r="AV722" s="12" t="s">
        <v>87</v>
      </c>
      <c r="AW722" s="12" t="s">
        <v>36</v>
      </c>
      <c r="AX722" s="12" t="s">
        <v>77</v>
      </c>
      <c r="AY722" s="161" t="s">
        <v>165</v>
      </c>
    </row>
    <row r="723" spans="2:65" s="12" customFormat="1" ht="11.25">
      <c r="B723" s="160"/>
      <c r="D723" s="153" t="s">
        <v>174</v>
      </c>
      <c r="E723" s="161" t="s">
        <v>1</v>
      </c>
      <c r="F723" s="162" t="s">
        <v>999</v>
      </c>
      <c r="H723" s="163">
        <v>-2.5779999999999998</v>
      </c>
      <c r="I723" s="164"/>
      <c r="L723" s="160"/>
      <c r="M723" s="165"/>
      <c r="N723" s="166"/>
      <c r="O723" s="166"/>
      <c r="P723" s="166"/>
      <c r="Q723" s="166"/>
      <c r="R723" s="166"/>
      <c r="S723" s="166"/>
      <c r="T723" s="167"/>
      <c r="AT723" s="161" t="s">
        <v>174</v>
      </c>
      <c r="AU723" s="161" t="s">
        <v>87</v>
      </c>
      <c r="AV723" s="12" t="s">
        <v>87</v>
      </c>
      <c r="AW723" s="12" t="s">
        <v>36</v>
      </c>
      <c r="AX723" s="12" t="s">
        <v>77</v>
      </c>
      <c r="AY723" s="161" t="s">
        <v>165</v>
      </c>
    </row>
    <row r="724" spans="2:65" s="13" customFormat="1" ht="11.25">
      <c r="B724" s="168"/>
      <c r="D724" s="153" t="s">
        <v>174</v>
      </c>
      <c r="E724" s="169" t="s">
        <v>102</v>
      </c>
      <c r="F724" s="170" t="s">
        <v>177</v>
      </c>
      <c r="H724" s="171">
        <v>127.61199999999999</v>
      </c>
      <c r="I724" s="172"/>
      <c r="L724" s="168"/>
      <c r="M724" s="173"/>
      <c r="N724" s="174"/>
      <c r="O724" s="174"/>
      <c r="P724" s="174"/>
      <c r="Q724" s="174"/>
      <c r="R724" s="174"/>
      <c r="S724" s="174"/>
      <c r="T724" s="175"/>
      <c r="AT724" s="169" t="s">
        <v>174</v>
      </c>
      <c r="AU724" s="169" t="s">
        <v>87</v>
      </c>
      <c r="AV724" s="13" t="s">
        <v>172</v>
      </c>
      <c r="AW724" s="13" t="s">
        <v>36</v>
      </c>
      <c r="AX724" s="13" t="s">
        <v>85</v>
      </c>
      <c r="AY724" s="169" t="s">
        <v>165</v>
      </c>
    </row>
    <row r="725" spans="2:65" s="1" customFormat="1" ht="16.5" customHeight="1">
      <c r="B725" s="139"/>
      <c r="C725" s="176" t="s">
        <v>1000</v>
      </c>
      <c r="D725" s="176" t="s">
        <v>263</v>
      </c>
      <c r="E725" s="177" t="s">
        <v>1001</v>
      </c>
      <c r="F725" s="178" t="s">
        <v>1002</v>
      </c>
      <c r="G725" s="179" t="s">
        <v>258</v>
      </c>
      <c r="H725" s="180">
        <v>140.37299999999999</v>
      </c>
      <c r="I725" s="181"/>
      <c r="J725" s="182">
        <f>ROUND(I725*H725,2)</f>
        <v>0</v>
      </c>
      <c r="K725" s="178" t="s">
        <v>1</v>
      </c>
      <c r="L725" s="183"/>
      <c r="M725" s="184" t="s">
        <v>1</v>
      </c>
      <c r="N725" s="185" t="s">
        <v>48</v>
      </c>
      <c r="O725" s="49"/>
      <c r="P725" s="149">
        <f>O725*H725</f>
        <v>0</v>
      </c>
      <c r="Q725" s="149">
        <v>1.18E-2</v>
      </c>
      <c r="R725" s="149">
        <f>Q725*H725</f>
        <v>1.6564013999999998</v>
      </c>
      <c r="S725" s="149">
        <v>0</v>
      </c>
      <c r="T725" s="150">
        <f>S725*H725</f>
        <v>0</v>
      </c>
      <c r="AR725" s="16" t="s">
        <v>352</v>
      </c>
      <c r="AT725" s="16" t="s">
        <v>263</v>
      </c>
      <c r="AU725" s="16" t="s">
        <v>87</v>
      </c>
      <c r="AY725" s="16" t="s">
        <v>165</v>
      </c>
      <c r="BE725" s="151">
        <f>IF(N725="základní",J725,0)</f>
        <v>0</v>
      </c>
      <c r="BF725" s="151">
        <f>IF(N725="snížená",J725,0)</f>
        <v>0</v>
      </c>
      <c r="BG725" s="151">
        <f>IF(N725="zákl. přenesená",J725,0)</f>
        <v>0</v>
      </c>
      <c r="BH725" s="151">
        <f>IF(N725="sníž. přenesená",J725,0)</f>
        <v>0</v>
      </c>
      <c r="BI725" s="151">
        <f>IF(N725="nulová",J725,0)</f>
        <v>0</v>
      </c>
      <c r="BJ725" s="16" t="s">
        <v>85</v>
      </c>
      <c r="BK725" s="151">
        <f>ROUND(I725*H725,2)</f>
        <v>0</v>
      </c>
      <c r="BL725" s="16" t="s">
        <v>248</v>
      </c>
      <c r="BM725" s="16" t="s">
        <v>1003</v>
      </c>
    </row>
    <row r="726" spans="2:65" s="12" customFormat="1" ht="11.25">
      <c r="B726" s="160"/>
      <c r="D726" s="153" t="s">
        <v>174</v>
      </c>
      <c r="F726" s="162" t="s">
        <v>1004</v>
      </c>
      <c r="H726" s="163">
        <v>140.37299999999999</v>
      </c>
      <c r="I726" s="164"/>
      <c r="L726" s="160"/>
      <c r="M726" s="165"/>
      <c r="N726" s="166"/>
      <c r="O726" s="166"/>
      <c r="P726" s="166"/>
      <c r="Q726" s="166"/>
      <c r="R726" s="166"/>
      <c r="S726" s="166"/>
      <c r="T726" s="167"/>
      <c r="AT726" s="161" t="s">
        <v>174</v>
      </c>
      <c r="AU726" s="161" t="s">
        <v>87</v>
      </c>
      <c r="AV726" s="12" t="s">
        <v>87</v>
      </c>
      <c r="AW726" s="12" t="s">
        <v>3</v>
      </c>
      <c r="AX726" s="12" t="s">
        <v>85</v>
      </c>
      <c r="AY726" s="161" t="s">
        <v>165</v>
      </c>
    </row>
    <row r="727" spans="2:65" s="1" customFormat="1" ht="16.5" customHeight="1">
      <c r="B727" s="139"/>
      <c r="C727" s="140" t="s">
        <v>1005</v>
      </c>
      <c r="D727" s="140" t="s">
        <v>167</v>
      </c>
      <c r="E727" s="141" t="s">
        <v>1006</v>
      </c>
      <c r="F727" s="142" t="s">
        <v>1007</v>
      </c>
      <c r="G727" s="143" t="s">
        <v>370</v>
      </c>
      <c r="H727" s="144">
        <v>4.7</v>
      </c>
      <c r="I727" s="145"/>
      <c r="J727" s="146">
        <f>ROUND(I727*H727,2)</f>
        <v>0</v>
      </c>
      <c r="K727" s="142" t="s">
        <v>171</v>
      </c>
      <c r="L727" s="30"/>
      <c r="M727" s="147" t="s">
        <v>1</v>
      </c>
      <c r="N727" s="148" t="s">
        <v>48</v>
      </c>
      <c r="O727" s="49"/>
      <c r="P727" s="149">
        <f>O727*H727</f>
        <v>0</v>
      </c>
      <c r="Q727" s="149">
        <v>3.1E-4</v>
      </c>
      <c r="R727" s="149">
        <f>Q727*H727</f>
        <v>1.457E-3</v>
      </c>
      <c r="S727" s="149">
        <v>0</v>
      </c>
      <c r="T727" s="150">
        <f>S727*H727</f>
        <v>0</v>
      </c>
      <c r="AR727" s="16" t="s">
        <v>248</v>
      </c>
      <c r="AT727" s="16" t="s">
        <v>167</v>
      </c>
      <c r="AU727" s="16" t="s">
        <v>87</v>
      </c>
      <c r="AY727" s="16" t="s">
        <v>165</v>
      </c>
      <c r="BE727" s="151">
        <f>IF(N727="základní",J727,0)</f>
        <v>0</v>
      </c>
      <c r="BF727" s="151">
        <f>IF(N727="snížená",J727,0)</f>
        <v>0</v>
      </c>
      <c r="BG727" s="151">
        <f>IF(N727="zákl. přenesená",J727,0)</f>
        <v>0</v>
      </c>
      <c r="BH727" s="151">
        <f>IF(N727="sníž. přenesená",J727,0)</f>
        <v>0</v>
      </c>
      <c r="BI727" s="151">
        <f>IF(N727="nulová",J727,0)</f>
        <v>0</v>
      </c>
      <c r="BJ727" s="16" t="s">
        <v>85</v>
      </c>
      <c r="BK727" s="151">
        <f>ROUND(I727*H727,2)</f>
        <v>0</v>
      </c>
      <c r="BL727" s="16" t="s">
        <v>248</v>
      </c>
      <c r="BM727" s="16" t="s">
        <v>1008</v>
      </c>
    </row>
    <row r="728" spans="2:65" s="11" customFormat="1" ht="11.25">
      <c r="B728" s="152"/>
      <c r="D728" s="153" t="s">
        <v>174</v>
      </c>
      <c r="E728" s="154" t="s">
        <v>1</v>
      </c>
      <c r="F728" s="155" t="s">
        <v>1009</v>
      </c>
      <c r="H728" s="154" t="s">
        <v>1</v>
      </c>
      <c r="I728" s="156"/>
      <c r="L728" s="152"/>
      <c r="M728" s="157"/>
      <c r="N728" s="158"/>
      <c r="O728" s="158"/>
      <c r="P728" s="158"/>
      <c r="Q728" s="158"/>
      <c r="R728" s="158"/>
      <c r="S728" s="158"/>
      <c r="T728" s="159"/>
      <c r="AT728" s="154" t="s">
        <v>174</v>
      </c>
      <c r="AU728" s="154" t="s">
        <v>87</v>
      </c>
      <c r="AV728" s="11" t="s">
        <v>85</v>
      </c>
      <c r="AW728" s="11" t="s">
        <v>36</v>
      </c>
      <c r="AX728" s="11" t="s">
        <v>77</v>
      </c>
      <c r="AY728" s="154" t="s">
        <v>165</v>
      </c>
    </row>
    <row r="729" spans="2:65" s="11" customFormat="1" ht="11.25">
      <c r="B729" s="152"/>
      <c r="D729" s="153" t="s">
        <v>174</v>
      </c>
      <c r="E729" s="154" t="s">
        <v>1</v>
      </c>
      <c r="F729" s="155" t="s">
        <v>985</v>
      </c>
      <c r="H729" s="154" t="s">
        <v>1</v>
      </c>
      <c r="I729" s="156"/>
      <c r="L729" s="152"/>
      <c r="M729" s="157"/>
      <c r="N729" s="158"/>
      <c r="O729" s="158"/>
      <c r="P729" s="158"/>
      <c r="Q729" s="158"/>
      <c r="R729" s="158"/>
      <c r="S729" s="158"/>
      <c r="T729" s="159"/>
      <c r="AT729" s="154" t="s">
        <v>174</v>
      </c>
      <c r="AU729" s="154" t="s">
        <v>87</v>
      </c>
      <c r="AV729" s="11" t="s">
        <v>85</v>
      </c>
      <c r="AW729" s="11" t="s">
        <v>36</v>
      </c>
      <c r="AX729" s="11" t="s">
        <v>77</v>
      </c>
      <c r="AY729" s="154" t="s">
        <v>165</v>
      </c>
    </row>
    <row r="730" spans="2:65" s="12" customFormat="1" ht="11.25">
      <c r="B730" s="160"/>
      <c r="D730" s="153" t="s">
        <v>174</v>
      </c>
      <c r="E730" s="161" t="s">
        <v>1</v>
      </c>
      <c r="F730" s="162" t="s">
        <v>986</v>
      </c>
      <c r="H730" s="163">
        <v>4.7</v>
      </c>
      <c r="I730" s="164"/>
      <c r="L730" s="160"/>
      <c r="M730" s="165"/>
      <c r="N730" s="166"/>
      <c r="O730" s="166"/>
      <c r="P730" s="166"/>
      <c r="Q730" s="166"/>
      <c r="R730" s="166"/>
      <c r="S730" s="166"/>
      <c r="T730" s="167"/>
      <c r="AT730" s="161" t="s">
        <v>174</v>
      </c>
      <c r="AU730" s="161" t="s">
        <v>87</v>
      </c>
      <c r="AV730" s="12" t="s">
        <v>87</v>
      </c>
      <c r="AW730" s="12" t="s">
        <v>36</v>
      </c>
      <c r="AX730" s="12" t="s">
        <v>77</v>
      </c>
      <c r="AY730" s="161" t="s">
        <v>165</v>
      </c>
    </row>
    <row r="731" spans="2:65" s="13" customFormat="1" ht="11.25">
      <c r="B731" s="168"/>
      <c r="D731" s="153" t="s">
        <v>174</v>
      </c>
      <c r="E731" s="169" t="s">
        <v>1</v>
      </c>
      <c r="F731" s="170" t="s">
        <v>177</v>
      </c>
      <c r="H731" s="171">
        <v>4.7</v>
      </c>
      <c r="I731" s="172"/>
      <c r="L731" s="168"/>
      <c r="M731" s="173"/>
      <c r="N731" s="174"/>
      <c r="O731" s="174"/>
      <c r="P731" s="174"/>
      <c r="Q731" s="174"/>
      <c r="R731" s="174"/>
      <c r="S731" s="174"/>
      <c r="T731" s="175"/>
      <c r="AT731" s="169" t="s">
        <v>174</v>
      </c>
      <c r="AU731" s="169" t="s">
        <v>87</v>
      </c>
      <c r="AV731" s="13" t="s">
        <v>172</v>
      </c>
      <c r="AW731" s="13" t="s">
        <v>36</v>
      </c>
      <c r="AX731" s="13" t="s">
        <v>85</v>
      </c>
      <c r="AY731" s="169" t="s">
        <v>165</v>
      </c>
    </row>
    <row r="732" spans="2:65" s="1" customFormat="1" ht="16.5" customHeight="1">
      <c r="B732" s="139"/>
      <c r="C732" s="140" t="s">
        <v>1010</v>
      </c>
      <c r="D732" s="140" t="s">
        <v>167</v>
      </c>
      <c r="E732" s="141" t="s">
        <v>1011</v>
      </c>
      <c r="F732" s="142" t="s">
        <v>1012</v>
      </c>
      <c r="G732" s="143" t="s">
        <v>370</v>
      </c>
      <c r="H732" s="144">
        <v>65.930000000000007</v>
      </c>
      <c r="I732" s="145"/>
      <c r="J732" s="146">
        <f>ROUND(I732*H732,2)</f>
        <v>0</v>
      </c>
      <c r="K732" s="142" t="s">
        <v>171</v>
      </c>
      <c r="L732" s="30"/>
      <c r="M732" s="147" t="s">
        <v>1</v>
      </c>
      <c r="N732" s="148" t="s">
        <v>48</v>
      </c>
      <c r="O732" s="49"/>
      <c r="P732" s="149">
        <f>O732*H732</f>
        <v>0</v>
      </c>
      <c r="Q732" s="149">
        <v>3.0000000000000001E-5</v>
      </c>
      <c r="R732" s="149">
        <f>Q732*H732</f>
        <v>1.9779000000000003E-3</v>
      </c>
      <c r="S732" s="149">
        <v>0</v>
      </c>
      <c r="T732" s="150">
        <f>S732*H732</f>
        <v>0</v>
      </c>
      <c r="AR732" s="16" t="s">
        <v>248</v>
      </c>
      <c r="AT732" s="16" t="s">
        <v>167</v>
      </c>
      <c r="AU732" s="16" t="s">
        <v>87</v>
      </c>
      <c r="AY732" s="16" t="s">
        <v>165</v>
      </c>
      <c r="BE732" s="151">
        <f>IF(N732="základní",J732,0)</f>
        <v>0</v>
      </c>
      <c r="BF732" s="151">
        <f>IF(N732="snížená",J732,0)</f>
        <v>0</v>
      </c>
      <c r="BG732" s="151">
        <f>IF(N732="zákl. přenesená",J732,0)</f>
        <v>0</v>
      </c>
      <c r="BH732" s="151">
        <f>IF(N732="sníž. přenesená",J732,0)</f>
        <v>0</v>
      </c>
      <c r="BI732" s="151">
        <f>IF(N732="nulová",J732,0)</f>
        <v>0</v>
      </c>
      <c r="BJ732" s="16" t="s">
        <v>85</v>
      </c>
      <c r="BK732" s="151">
        <f>ROUND(I732*H732,2)</f>
        <v>0</v>
      </c>
      <c r="BL732" s="16" t="s">
        <v>248</v>
      </c>
      <c r="BM732" s="16" t="s">
        <v>1013</v>
      </c>
    </row>
    <row r="733" spans="2:65" s="11" customFormat="1" ht="11.25">
      <c r="B733" s="152"/>
      <c r="D733" s="153" t="s">
        <v>174</v>
      </c>
      <c r="E733" s="154" t="s">
        <v>1</v>
      </c>
      <c r="F733" s="155" t="s">
        <v>1014</v>
      </c>
      <c r="H733" s="154" t="s">
        <v>1</v>
      </c>
      <c r="I733" s="156"/>
      <c r="L733" s="152"/>
      <c r="M733" s="157"/>
      <c r="N733" s="158"/>
      <c r="O733" s="158"/>
      <c r="P733" s="158"/>
      <c r="Q733" s="158"/>
      <c r="R733" s="158"/>
      <c r="S733" s="158"/>
      <c r="T733" s="159"/>
      <c r="AT733" s="154" t="s">
        <v>174</v>
      </c>
      <c r="AU733" s="154" t="s">
        <v>87</v>
      </c>
      <c r="AV733" s="11" t="s">
        <v>85</v>
      </c>
      <c r="AW733" s="11" t="s">
        <v>36</v>
      </c>
      <c r="AX733" s="11" t="s">
        <v>77</v>
      </c>
      <c r="AY733" s="154" t="s">
        <v>165</v>
      </c>
    </row>
    <row r="734" spans="2:65" s="11" customFormat="1" ht="11.25">
      <c r="B734" s="152"/>
      <c r="D734" s="153" t="s">
        <v>174</v>
      </c>
      <c r="E734" s="154" t="s">
        <v>1</v>
      </c>
      <c r="F734" s="155" t="s">
        <v>457</v>
      </c>
      <c r="H734" s="154" t="s">
        <v>1</v>
      </c>
      <c r="I734" s="156"/>
      <c r="L734" s="152"/>
      <c r="M734" s="157"/>
      <c r="N734" s="158"/>
      <c r="O734" s="158"/>
      <c r="P734" s="158"/>
      <c r="Q734" s="158"/>
      <c r="R734" s="158"/>
      <c r="S734" s="158"/>
      <c r="T734" s="159"/>
      <c r="AT734" s="154" t="s">
        <v>174</v>
      </c>
      <c r="AU734" s="154" t="s">
        <v>87</v>
      </c>
      <c r="AV734" s="11" t="s">
        <v>85</v>
      </c>
      <c r="AW734" s="11" t="s">
        <v>36</v>
      </c>
      <c r="AX734" s="11" t="s">
        <v>77</v>
      </c>
      <c r="AY734" s="154" t="s">
        <v>165</v>
      </c>
    </row>
    <row r="735" spans="2:65" s="12" customFormat="1" ht="11.25">
      <c r="B735" s="160"/>
      <c r="D735" s="153" t="s">
        <v>174</v>
      </c>
      <c r="E735" s="161" t="s">
        <v>1</v>
      </c>
      <c r="F735" s="162" t="s">
        <v>980</v>
      </c>
      <c r="H735" s="163">
        <v>65.930000000000007</v>
      </c>
      <c r="I735" s="164"/>
      <c r="L735" s="160"/>
      <c r="M735" s="165"/>
      <c r="N735" s="166"/>
      <c r="O735" s="166"/>
      <c r="P735" s="166"/>
      <c r="Q735" s="166"/>
      <c r="R735" s="166"/>
      <c r="S735" s="166"/>
      <c r="T735" s="167"/>
      <c r="AT735" s="161" t="s">
        <v>174</v>
      </c>
      <c r="AU735" s="161" t="s">
        <v>87</v>
      </c>
      <c r="AV735" s="12" t="s">
        <v>87</v>
      </c>
      <c r="AW735" s="12" t="s">
        <v>36</v>
      </c>
      <c r="AX735" s="12" t="s">
        <v>77</v>
      </c>
      <c r="AY735" s="161" t="s">
        <v>165</v>
      </c>
    </row>
    <row r="736" spans="2:65" s="13" customFormat="1" ht="11.25">
      <c r="B736" s="168"/>
      <c r="D736" s="153" t="s">
        <v>174</v>
      </c>
      <c r="E736" s="169" t="s">
        <v>1</v>
      </c>
      <c r="F736" s="170" t="s">
        <v>177</v>
      </c>
      <c r="H736" s="171">
        <v>65.930000000000007</v>
      </c>
      <c r="I736" s="172"/>
      <c r="L736" s="168"/>
      <c r="M736" s="173"/>
      <c r="N736" s="174"/>
      <c r="O736" s="174"/>
      <c r="P736" s="174"/>
      <c r="Q736" s="174"/>
      <c r="R736" s="174"/>
      <c r="S736" s="174"/>
      <c r="T736" s="175"/>
      <c r="AT736" s="169" t="s">
        <v>174</v>
      </c>
      <c r="AU736" s="169" t="s">
        <v>87</v>
      </c>
      <c r="AV736" s="13" t="s">
        <v>172</v>
      </c>
      <c r="AW736" s="13" t="s">
        <v>36</v>
      </c>
      <c r="AX736" s="13" t="s">
        <v>85</v>
      </c>
      <c r="AY736" s="169" t="s">
        <v>165</v>
      </c>
    </row>
    <row r="737" spans="2:65" s="1" customFormat="1" ht="16.5" customHeight="1">
      <c r="B737" s="139"/>
      <c r="C737" s="140" t="s">
        <v>1015</v>
      </c>
      <c r="D737" s="140" t="s">
        <v>167</v>
      </c>
      <c r="E737" s="141" t="s">
        <v>1016</v>
      </c>
      <c r="F737" s="142" t="s">
        <v>1017</v>
      </c>
      <c r="G737" s="143" t="s">
        <v>251</v>
      </c>
      <c r="H737" s="144">
        <v>2.7</v>
      </c>
      <c r="I737" s="145"/>
      <c r="J737" s="146">
        <f>ROUND(I737*H737,2)</f>
        <v>0</v>
      </c>
      <c r="K737" s="142" t="s">
        <v>171</v>
      </c>
      <c r="L737" s="30"/>
      <c r="M737" s="147" t="s">
        <v>1</v>
      </c>
      <c r="N737" s="148" t="s">
        <v>48</v>
      </c>
      <c r="O737" s="49"/>
      <c r="P737" s="149">
        <f>O737*H737</f>
        <v>0</v>
      </c>
      <c r="Q737" s="149">
        <v>0</v>
      </c>
      <c r="R737" s="149">
        <f>Q737*H737</f>
        <v>0</v>
      </c>
      <c r="S737" s="149">
        <v>0</v>
      </c>
      <c r="T737" s="150">
        <f>S737*H737</f>
        <v>0</v>
      </c>
      <c r="AR737" s="16" t="s">
        <v>248</v>
      </c>
      <c r="AT737" s="16" t="s">
        <v>167</v>
      </c>
      <c r="AU737" s="16" t="s">
        <v>87</v>
      </c>
      <c r="AY737" s="16" t="s">
        <v>165</v>
      </c>
      <c r="BE737" s="151">
        <f>IF(N737="základní",J737,0)</f>
        <v>0</v>
      </c>
      <c r="BF737" s="151">
        <f>IF(N737="snížená",J737,0)</f>
        <v>0</v>
      </c>
      <c r="BG737" s="151">
        <f>IF(N737="zákl. přenesená",J737,0)</f>
        <v>0</v>
      </c>
      <c r="BH737" s="151">
        <f>IF(N737="sníž. přenesená",J737,0)</f>
        <v>0</v>
      </c>
      <c r="BI737" s="151">
        <f>IF(N737="nulová",J737,0)</f>
        <v>0</v>
      </c>
      <c r="BJ737" s="16" t="s">
        <v>85</v>
      </c>
      <c r="BK737" s="151">
        <f>ROUND(I737*H737,2)</f>
        <v>0</v>
      </c>
      <c r="BL737" s="16" t="s">
        <v>248</v>
      </c>
      <c r="BM737" s="16" t="s">
        <v>1018</v>
      </c>
    </row>
    <row r="738" spans="2:65" s="10" customFormat="1" ht="22.9" customHeight="1">
      <c r="B738" s="126"/>
      <c r="D738" s="127" t="s">
        <v>76</v>
      </c>
      <c r="E738" s="137" t="s">
        <v>1019</v>
      </c>
      <c r="F738" s="137" t="s">
        <v>1020</v>
      </c>
      <c r="I738" s="129"/>
      <c r="J738" s="138">
        <f>BK738</f>
        <v>0</v>
      </c>
      <c r="L738" s="126"/>
      <c r="M738" s="131"/>
      <c r="N738" s="132"/>
      <c r="O738" s="132"/>
      <c r="P738" s="133">
        <f>SUM(P739:P766)</f>
        <v>0</v>
      </c>
      <c r="Q738" s="132"/>
      <c r="R738" s="133">
        <f>SUM(R739:R766)</f>
        <v>0.15151044000000002</v>
      </c>
      <c r="S738" s="132"/>
      <c r="T738" s="134">
        <f>SUM(T739:T766)</f>
        <v>0</v>
      </c>
      <c r="AR738" s="127" t="s">
        <v>87</v>
      </c>
      <c r="AT738" s="135" t="s">
        <v>76</v>
      </c>
      <c r="AU738" s="135" t="s">
        <v>85</v>
      </c>
      <c r="AY738" s="127" t="s">
        <v>165</v>
      </c>
      <c r="BK738" s="136">
        <f>SUM(BK739:BK766)</f>
        <v>0</v>
      </c>
    </row>
    <row r="739" spans="2:65" s="1" customFormat="1" ht="16.5" customHeight="1">
      <c r="B739" s="139"/>
      <c r="C739" s="140" t="s">
        <v>1021</v>
      </c>
      <c r="D739" s="140" t="s">
        <v>167</v>
      </c>
      <c r="E739" s="141" t="s">
        <v>1022</v>
      </c>
      <c r="F739" s="142" t="s">
        <v>1023</v>
      </c>
      <c r="G739" s="143" t="s">
        <v>258</v>
      </c>
      <c r="H739" s="144">
        <v>159.1</v>
      </c>
      <c r="I739" s="145"/>
      <c r="J739" s="146">
        <f>ROUND(I739*H739,2)</f>
        <v>0</v>
      </c>
      <c r="K739" s="142" t="s">
        <v>171</v>
      </c>
      <c r="L739" s="30"/>
      <c r="M739" s="147" t="s">
        <v>1</v>
      </c>
      <c r="N739" s="148" t="s">
        <v>48</v>
      </c>
      <c r="O739" s="49"/>
      <c r="P739" s="149">
        <f>O739*H739</f>
        <v>0</v>
      </c>
      <c r="Q739" s="149">
        <v>1.1E-4</v>
      </c>
      <c r="R739" s="149">
        <f>Q739*H739</f>
        <v>1.7500999999999999E-2</v>
      </c>
      <c r="S739" s="149">
        <v>0</v>
      </c>
      <c r="T739" s="150">
        <f>S739*H739</f>
        <v>0</v>
      </c>
      <c r="AR739" s="16" t="s">
        <v>248</v>
      </c>
      <c r="AT739" s="16" t="s">
        <v>167</v>
      </c>
      <c r="AU739" s="16" t="s">
        <v>87</v>
      </c>
      <c r="AY739" s="16" t="s">
        <v>165</v>
      </c>
      <c r="BE739" s="151">
        <f>IF(N739="základní",J739,0)</f>
        <v>0</v>
      </c>
      <c r="BF739" s="151">
        <f>IF(N739="snížená",J739,0)</f>
        <v>0</v>
      </c>
      <c r="BG739" s="151">
        <f>IF(N739="zákl. přenesená",J739,0)</f>
        <v>0</v>
      </c>
      <c r="BH739" s="151">
        <f>IF(N739="sníž. přenesená",J739,0)</f>
        <v>0</v>
      </c>
      <c r="BI739" s="151">
        <f>IF(N739="nulová",J739,0)</f>
        <v>0</v>
      </c>
      <c r="BJ739" s="16" t="s">
        <v>85</v>
      </c>
      <c r="BK739" s="151">
        <f>ROUND(I739*H739,2)</f>
        <v>0</v>
      </c>
      <c r="BL739" s="16" t="s">
        <v>248</v>
      </c>
      <c r="BM739" s="16" t="s">
        <v>1024</v>
      </c>
    </row>
    <row r="740" spans="2:65" s="11" customFormat="1" ht="11.25">
      <c r="B740" s="152"/>
      <c r="D740" s="153" t="s">
        <v>174</v>
      </c>
      <c r="E740" s="154" t="s">
        <v>1</v>
      </c>
      <c r="F740" s="155" t="s">
        <v>1025</v>
      </c>
      <c r="H740" s="154" t="s">
        <v>1</v>
      </c>
      <c r="I740" s="156"/>
      <c r="L740" s="152"/>
      <c r="M740" s="157"/>
      <c r="N740" s="158"/>
      <c r="O740" s="158"/>
      <c r="P740" s="158"/>
      <c r="Q740" s="158"/>
      <c r="R740" s="158"/>
      <c r="S740" s="158"/>
      <c r="T740" s="159"/>
      <c r="AT740" s="154" t="s">
        <v>174</v>
      </c>
      <c r="AU740" s="154" t="s">
        <v>87</v>
      </c>
      <c r="AV740" s="11" t="s">
        <v>85</v>
      </c>
      <c r="AW740" s="11" t="s">
        <v>36</v>
      </c>
      <c r="AX740" s="11" t="s">
        <v>77</v>
      </c>
      <c r="AY740" s="154" t="s">
        <v>165</v>
      </c>
    </row>
    <row r="741" spans="2:65" s="11" customFormat="1" ht="11.25">
      <c r="B741" s="152"/>
      <c r="D741" s="153" t="s">
        <v>174</v>
      </c>
      <c r="E741" s="154" t="s">
        <v>1</v>
      </c>
      <c r="F741" s="155" t="s">
        <v>721</v>
      </c>
      <c r="H741" s="154" t="s">
        <v>1</v>
      </c>
      <c r="I741" s="156"/>
      <c r="L741" s="152"/>
      <c r="M741" s="157"/>
      <c r="N741" s="158"/>
      <c r="O741" s="158"/>
      <c r="P741" s="158"/>
      <c r="Q741" s="158"/>
      <c r="R741" s="158"/>
      <c r="S741" s="158"/>
      <c r="T741" s="159"/>
      <c r="AT741" s="154" t="s">
        <v>174</v>
      </c>
      <c r="AU741" s="154" t="s">
        <v>87</v>
      </c>
      <c r="AV741" s="11" t="s">
        <v>85</v>
      </c>
      <c r="AW741" s="11" t="s">
        <v>36</v>
      </c>
      <c r="AX741" s="11" t="s">
        <v>77</v>
      </c>
      <c r="AY741" s="154" t="s">
        <v>165</v>
      </c>
    </row>
    <row r="742" spans="2:65" s="12" customFormat="1" ht="11.25">
      <c r="B742" s="160"/>
      <c r="D742" s="153" t="s">
        <v>174</v>
      </c>
      <c r="E742" s="161" t="s">
        <v>1</v>
      </c>
      <c r="F742" s="162" t="s">
        <v>824</v>
      </c>
      <c r="H742" s="163">
        <v>79.099999999999994</v>
      </c>
      <c r="I742" s="164"/>
      <c r="L742" s="160"/>
      <c r="M742" s="165"/>
      <c r="N742" s="166"/>
      <c r="O742" s="166"/>
      <c r="P742" s="166"/>
      <c r="Q742" s="166"/>
      <c r="R742" s="166"/>
      <c r="S742" s="166"/>
      <c r="T742" s="167"/>
      <c r="AT742" s="161" t="s">
        <v>174</v>
      </c>
      <c r="AU742" s="161" t="s">
        <v>87</v>
      </c>
      <c r="AV742" s="12" t="s">
        <v>87</v>
      </c>
      <c r="AW742" s="12" t="s">
        <v>36</v>
      </c>
      <c r="AX742" s="12" t="s">
        <v>77</v>
      </c>
      <c r="AY742" s="161" t="s">
        <v>165</v>
      </c>
    </row>
    <row r="743" spans="2:65" s="11" customFormat="1" ht="11.25">
      <c r="B743" s="152"/>
      <c r="D743" s="153" t="s">
        <v>174</v>
      </c>
      <c r="E743" s="154" t="s">
        <v>1</v>
      </c>
      <c r="F743" s="155" t="s">
        <v>1026</v>
      </c>
      <c r="H743" s="154" t="s">
        <v>1</v>
      </c>
      <c r="I743" s="156"/>
      <c r="L743" s="152"/>
      <c r="M743" s="157"/>
      <c r="N743" s="158"/>
      <c r="O743" s="158"/>
      <c r="P743" s="158"/>
      <c r="Q743" s="158"/>
      <c r="R743" s="158"/>
      <c r="S743" s="158"/>
      <c r="T743" s="159"/>
      <c r="AT743" s="154" t="s">
        <v>174</v>
      </c>
      <c r="AU743" s="154" t="s">
        <v>87</v>
      </c>
      <c r="AV743" s="11" t="s">
        <v>85</v>
      </c>
      <c r="AW743" s="11" t="s">
        <v>36</v>
      </c>
      <c r="AX743" s="11" t="s">
        <v>77</v>
      </c>
      <c r="AY743" s="154" t="s">
        <v>165</v>
      </c>
    </row>
    <row r="744" spans="2:65" s="12" customFormat="1" ht="11.25">
      <c r="B744" s="160"/>
      <c r="D744" s="153" t="s">
        <v>174</v>
      </c>
      <c r="E744" s="161" t="s">
        <v>1</v>
      </c>
      <c r="F744" s="162" t="s">
        <v>1027</v>
      </c>
      <c r="H744" s="163">
        <v>80</v>
      </c>
      <c r="I744" s="164"/>
      <c r="L744" s="160"/>
      <c r="M744" s="165"/>
      <c r="N744" s="166"/>
      <c r="O744" s="166"/>
      <c r="P744" s="166"/>
      <c r="Q744" s="166"/>
      <c r="R744" s="166"/>
      <c r="S744" s="166"/>
      <c r="T744" s="167"/>
      <c r="AT744" s="161" t="s">
        <v>174</v>
      </c>
      <c r="AU744" s="161" t="s">
        <v>87</v>
      </c>
      <c r="AV744" s="12" t="s">
        <v>87</v>
      </c>
      <c r="AW744" s="12" t="s">
        <v>36</v>
      </c>
      <c r="AX744" s="12" t="s">
        <v>77</v>
      </c>
      <c r="AY744" s="161" t="s">
        <v>165</v>
      </c>
    </row>
    <row r="745" spans="2:65" s="13" customFormat="1" ht="11.25">
      <c r="B745" s="168"/>
      <c r="D745" s="153" t="s">
        <v>174</v>
      </c>
      <c r="E745" s="169" t="s">
        <v>1</v>
      </c>
      <c r="F745" s="170" t="s">
        <v>177</v>
      </c>
      <c r="H745" s="171">
        <v>159.1</v>
      </c>
      <c r="I745" s="172"/>
      <c r="L745" s="168"/>
      <c r="M745" s="173"/>
      <c r="N745" s="174"/>
      <c r="O745" s="174"/>
      <c r="P745" s="174"/>
      <c r="Q745" s="174"/>
      <c r="R745" s="174"/>
      <c r="S745" s="174"/>
      <c r="T745" s="175"/>
      <c r="AT745" s="169" t="s">
        <v>174</v>
      </c>
      <c r="AU745" s="169" t="s">
        <v>87</v>
      </c>
      <c r="AV745" s="13" t="s">
        <v>172</v>
      </c>
      <c r="AW745" s="13" t="s">
        <v>36</v>
      </c>
      <c r="AX745" s="13" t="s">
        <v>85</v>
      </c>
      <c r="AY745" s="169" t="s">
        <v>165</v>
      </c>
    </row>
    <row r="746" spans="2:65" s="1" customFormat="1" ht="16.5" customHeight="1">
      <c r="B746" s="139"/>
      <c r="C746" s="140" t="s">
        <v>1028</v>
      </c>
      <c r="D746" s="140" t="s">
        <v>167</v>
      </c>
      <c r="E746" s="141" t="s">
        <v>1029</v>
      </c>
      <c r="F746" s="142" t="s">
        <v>1030</v>
      </c>
      <c r="G746" s="143" t="s">
        <v>258</v>
      </c>
      <c r="H746" s="144">
        <v>159.1</v>
      </c>
      <c r="I746" s="145"/>
      <c r="J746" s="146">
        <f>ROUND(I746*H746,2)</f>
        <v>0</v>
      </c>
      <c r="K746" s="142" t="s">
        <v>171</v>
      </c>
      <c r="L746" s="30"/>
      <c r="M746" s="147" t="s">
        <v>1</v>
      </c>
      <c r="N746" s="148" t="s">
        <v>48</v>
      </c>
      <c r="O746" s="49"/>
      <c r="P746" s="149">
        <f>O746*H746</f>
        <v>0</v>
      </c>
      <c r="Q746" s="149">
        <v>3.4000000000000002E-4</v>
      </c>
      <c r="R746" s="149">
        <f>Q746*H746</f>
        <v>5.4094000000000003E-2</v>
      </c>
      <c r="S746" s="149">
        <v>0</v>
      </c>
      <c r="T746" s="150">
        <f>S746*H746</f>
        <v>0</v>
      </c>
      <c r="AR746" s="16" t="s">
        <v>248</v>
      </c>
      <c r="AT746" s="16" t="s">
        <v>167</v>
      </c>
      <c r="AU746" s="16" t="s">
        <v>87</v>
      </c>
      <c r="AY746" s="16" t="s">
        <v>165</v>
      </c>
      <c r="BE746" s="151">
        <f>IF(N746="základní",J746,0)</f>
        <v>0</v>
      </c>
      <c r="BF746" s="151">
        <f>IF(N746="snížená",J746,0)</f>
        <v>0</v>
      </c>
      <c r="BG746" s="151">
        <f>IF(N746="zákl. přenesená",J746,0)</f>
        <v>0</v>
      </c>
      <c r="BH746" s="151">
        <f>IF(N746="sníž. přenesená",J746,0)</f>
        <v>0</v>
      </c>
      <c r="BI746" s="151">
        <f>IF(N746="nulová",J746,0)</f>
        <v>0</v>
      </c>
      <c r="BJ746" s="16" t="s">
        <v>85</v>
      </c>
      <c r="BK746" s="151">
        <f>ROUND(I746*H746,2)</f>
        <v>0</v>
      </c>
      <c r="BL746" s="16" t="s">
        <v>248</v>
      </c>
      <c r="BM746" s="16" t="s">
        <v>1031</v>
      </c>
    </row>
    <row r="747" spans="2:65" s="1" customFormat="1" ht="16.5" customHeight="1">
      <c r="B747" s="139"/>
      <c r="C747" s="140" t="s">
        <v>1032</v>
      </c>
      <c r="D747" s="140" t="s">
        <v>167</v>
      </c>
      <c r="E747" s="141" t="s">
        <v>1033</v>
      </c>
      <c r="F747" s="142" t="s">
        <v>1034</v>
      </c>
      <c r="G747" s="143" t="s">
        <v>258</v>
      </c>
      <c r="H747" s="144">
        <v>90.813000000000002</v>
      </c>
      <c r="I747" s="145"/>
      <c r="J747" s="146">
        <f>ROUND(I747*H747,2)</f>
        <v>0</v>
      </c>
      <c r="K747" s="142" t="s">
        <v>171</v>
      </c>
      <c r="L747" s="30"/>
      <c r="M747" s="147" t="s">
        <v>1</v>
      </c>
      <c r="N747" s="148" t="s">
        <v>48</v>
      </c>
      <c r="O747" s="49"/>
      <c r="P747" s="149">
        <f>O747*H747</f>
        <v>0</v>
      </c>
      <c r="Q747" s="149">
        <v>1E-4</v>
      </c>
      <c r="R747" s="149">
        <f>Q747*H747</f>
        <v>9.0813000000000005E-3</v>
      </c>
      <c r="S747" s="149">
        <v>0</v>
      </c>
      <c r="T747" s="150">
        <f>S747*H747</f>
        <v>0</v>
      </c>
      <c r="AR747" s="16" t="s">
        <v>248</v>
      </c>
      <c r="AT747" s="16" t="s">
        <v>167</v>
      </c>
      <c r="AU747" s="16" t="s">
        <v>87</v>
      </c>
      <c r="AY747" s="16" t="s">
        <v>165</v>
      </c>
      <c r="BE747" s="151">
        <f>IF(N747="základní",J747,0)</f>
        <v>0</v>
      </c>
      <c r="BF747" s="151">
        <f>IF(N747="snížená",J747,0)</f>
        <v>0</v>
      </c>
      <c r="BG747" s="151">
        <f>IF(N747="zákl. přenesená",J747,0)</f>
        <v>0</v>
      </c>
      <c r="BH747" s="151">
        <f>IF(N747="sníž. přenesená",J747,0)</f>
        <v>0</v>
      </c>
      <c r="BI747" s="151">
        <f>IF(N747="nulová",J747,0)</f>
        <v>0</v>
      </c>
      <c r="BJ747" s="16" t="s">
        <v>85</v>
      </c>
      <c r="BK747" s="151">
        <f>ROUND(I747*H747,2)</f>
        <v>0</v>
      </c>
      <c r="BL747" s="16" t="s">
        <v>248</v>
      </c>
      <c r="BM747" s="16" t="s">
        <v>1035</v>
      </c>
    </row>
    <row r="748" spans="2:65" s="11" customFormat="1" ht="11.25">
      <c r="B748" s="152"/>
      <c r="D748" s="153" t="s">
        <v>174</v>
      </c>
      <c r="E748" s="154" t="s">
        <v>1</v>
      </c>
      <c r="F748" s="155" t="s">
        <v>541</v>
      </c>
      <c r="H748" s="154" t="s">
        <v>1</v>
      </c>
      <c r="I748" s="156"/>
      <c r="L748" s="152"/>
      <c r="M748" s="157"/>
      <c r="N748" s="158"/>
      <c r="O748" s="158"/>
      <c r="P748" s="158"/>
      <c r="Q748" s="158"/>
      <c r="R748" s="158"/>
      <c r="S748" s="158"/>
      <c r="T748" s="159"/>
      <c r="AT748" s="154" t="s">
        <v>174</v>
      </c>
      <c r="AU748" s="154" t="s">
        <v>87</v>
      </c>
      <c r="AV748" s="11" t="s">
        <v>85</v>
      </c>
      <c r="AW748" s="11" t="s">
        <v>36</v>
      </c>
      <c r="AX748" s="11" t="s">
        <v>77</v>
      </c>
      <c r="AY748" s="154" t="s">
        <v>165</v>
      </c>
    </row>
    <row r="749" spans="2:65" s="12" customFormat="1" ht="11.25">
      <c r="B749" s="160"/>
      <c r="D749" s="153" t="s">
        <v>174</v>
      </c>
      <c r="E749" s="161" t="s">
        <v>1</v>
      </c>
      <c r="F749" s="162" t="s">
        <v>333</v>
      </c>
      <c r="H749" s="163">
        <v>104.95</v>
      </c>
      <c r="I749" s="164"/>
      <c r="L749" s="160"/>
      <c r="M749" s="165"/>
      <c r="N749" s="166"/>
      <c r="O749" s="166"/>
      <c r="P749" s="166"/>
      <c r="Q749" s="166"/>
      <c r="R749" s="166"/>
      <c r="S749" s="166"/>
      <c r="T749" s="167"/>
      <c r="AT749" s="161" t="s">
        <v>174</v>
      </c>
      <c r="AU749" s="161" t="s">
        <v>87</v>
      </c>
      <c r="AV749" s="12" t="s">
        <v>87</v>
      </c>
      <c r="AW749" s="12" t="s">
        <v>36</v>
      </c>
      <c r="AX749" s="12" t="s">
        <v>77</v>
      </c>
      <c r="AY749" s="161" t="s">
        <v>165</v>
      </c>
    </row>
    <row r="750" spans="2:65" s="12" customFormat="1" ht="22.5">
      <c r="B750" s="160"/>
      <c r="D750" s="153" t="s">
        <v>174</v>
      </c>
      <c r="E750" s="161" t="s">
        <v>1</v>
      </c>
      <c r="F750" s="162" t="s">
        <v>542</v>
      </c>
      <c r="H750" s="163">
        <v>3.1419999999999999</v>
      </c>
      <c r="I750" s="164"/>
      <c r="L750" s="160"/>
      <c r="M750" s="165"/>
      <c r="N750" s="166"/>
      <c r="O750" s="166"/>
      <c r="P750" s="166"/>
      <c r="Q750" s="166"/>
      <c r="R750" s="166"/>
      <c r="S750" s="166"/>
      <c r="T750" s="167"/>
      <c r="AT750" s="161" t="s">
        <v>174</v>
      </c>
      <c r="AU750" s="161" t="s">
        <v>87</v>
      </c>
      <c r="AV750" s="12" t="s">
        <v>87</v>
      </c>
      <c r="AW750" s="12" t="s">
        <v>36</v>
      </c>
      <c r="AX750" s="12" t="s">
        <v>77</v>
      </c>
      <c r="AY750" s="161" t="s">
        <v>165</v>
      </c>
    </row>
    <row r="751" spans="2:65" s="11" customFormat="1" ht="11.25">
      <c r="B751" s="152"/>
      <c r="D751" s="153" t="s">
        <v>174</v>
      </c>
      <c r="E751" s="154" t="s">
        <v>1</v>
      </c>
      <c r="F751" s="155" t="s">
        <v>334</v>
      </c>
      <c r="H751" s="154" t="s">
        <v>1</v>
      </c>
      <c r="I751" s="156"/>
      <c r="L751" s="152"/>
      <c r="M751" s="157"/>
      <c r="N751" s="158"/>
      <c r="O751" s="158"/>
      <c r="P751" s="158"/>
      <c r="Q751" s="158"/>
      <c r="R751" s="158"/>
      <c r="S751" s="158"/>
      <c r="T751" s="159"/>
      <c r="AT751" s="154" t="s">
        <v>174</v>
      </c>
      <c r="AU751" s="154" t="s">
        <v>87</v>
      </c>
      <c r="AV751" s="11" t="s">
        <v>85</v>
      </c>
      <c r="AW751" s="11" t="s">
        <v>36</v>
      </c>
      <c r="AX751" s="11" t="s">
        <v>77</v>
      </c>
      <c r="AY751" s="154" t="s">
        <v>165</v>
      </c>
    </row>
    <row r="752" spans="2:65" s="12" customFormat="1" ht="11.25">
      <c r="B752" s="160"/>
      <c r="D752" s="153" t="s">
        <v>174</v>
      </c>
      <c r="E752" s="161" t="s">
        <v>1</v>
      </c>
      <c r="F752" s="162" t="s">
        <v>543</v>
      </c>
      <c r="H752" s="163">
        <v>-12.535</v>
      </c>
      <c r="I752" s="164"/>
      <c r="L752" s="160"/>
      <c r="M752" s="165"/>
      <c r="N752" s="166"/>
      <c r="O752" s="166"/>
      <c r="P752" s="166"/>
      <c r="Q752" s="166"/>
      <c r="R752" s="166"/>
      <c r="S752" s="166"/>
      <c r="T752" s="167"/>
      <c r="AT752" s="161" t="s">
        <v>174</v>
      </c>
      <c r="AU752" s="161" t="s">
        <v>87</v>
      </c>
      <c r="AV752" s="12" t="s">
        <v>87</v>
      </c>
      <c r="AW752" s="12" t="s">
        <v>36</v>
      </c>
      <c r="AX752" s="12" t="s">
        <v>77</v>
      </c>
      <c r="AY752" s="161" t="s">
        <v>165</v>
      </c>
    </row>
    <row r="753" spans="2:65" s="14" customFormat="1" ht="11.25">
      <c r="B753" s="186"/>
      <c r="D753" s="153" t="s">
        <v>174</v>
      </c>
      <c r="E753" s="187" t="s">
        <v>1</v>
      </c>
      <c r="F753" s="188" t="s">
        <v>1036</v>
      </c>
      <c r="H753" s="189">
        <v>95.557000000000002</v>
      </c>
      <c r="I753" s="190"/>
      <c r="L753" s="186"/>
      <c r="M753" s="191"/>
      <c r="N753" s="192"/>
      <c r="O753" s="192"/>
      <c r="P753" s="192"/>
      <c r="Q753" s="192"/>
      <c r="R753" s="192"/>
      <c r="S753" s="192"/>
      <c r="T753" s="193"/>
      <c r="AT753" s="187" t="s">
        <v>174</v>
      </c>
      <c r="AU753" s="187" t="s">
        <v>87</v>
      </c>
      <c r="AV753" s="14" t="s">
        <v>181</v>
      </c>
      <c r="AW753" s="14" t="s">
        <v>36</v>
      </c>
      <c r="AX753" s="14" t="s">
        <v>77</v>
      </c>
      <c r="AY753" s="187" t="s">
        <v>165</v>
      </c>
    </row>
    <row r="754" spans="2:65" s="11" customFormat="1" ht="11.25">
      <c r="B754" s="152"/>
      <c r="D754" s="153" t="s">
        <v>174</v>
      </c>
      <c r="E754" s="154" t="s">
        <v>1</v>
      </c>
      <c r="F754" s="155" t="s">
        <v>535</v>
      </c>
      <c r="H754" s="154" t="s">
        <v>1</v>
      </c>
      <c r="I754" s="156"/>
      <c r="L754" s="152"/>
      <c r="M754" s="157"/>
      <c r="N754" s="158"/>
      <c r="O754" s="158"/>
      <c r="P754" s="158"/>
      <c r="Q754" s="158"/>
      <c r="R754" s="158"/>
      <c r="S754" s="158"/>
      <c r="T754" s="159"/>
      <c r="AT754" s="154" t="s">
        <v>174</v>
      </c>
      <c r="AU754" s="154" t="s">
        <v>87</v>
      </c>
      <c r="AV754" s="11" t="s">
        <v>85</v>
      </c>
      <c r="AW754" s="11" t="s">
        <v>36</v>
      </c>
      <c r="AX754" s="11" t="s">
        <v>77</v>
      </c>
      <c r="AY754" s="154" t="s">
        <v>165</v>
      </c>
    </row>
    <row r="755" spans="2:65" s="12" customFormat="1" ht="11.25">
      <c r="B755" s="160"/>
      <c r="D755" s="153" t="s">
        <v>174</v>
      </c>
      <c r="E755" s="161" t="s">
        <v>1</v>
      </c>
      <c r="F755" s="162" t="s">
        <v>513</v>
      </c>
      <c r="H755" s="163">
        <v>6.56</v>
      </c>
      <c r="I755" s="164"/>
      <c r="L755" s="160"/>
      <c r="M755" s="165"/>
      <c r="N755" s="166"/>
      <c r="O755" s="166"/>
      <c r="P755" s="166"/>
      <c r="Q755" s="166"/>
      <c r="R755" s="166"/>
      <c r="S755" s="166"/>
      <c r="T755" s="167"/>
      <c r="AT755" s="161" t="s">
        <v>174</v>
      </c>
      <c r="AU755" s="161" t="s">
        <v>87</v>
      </c>
      <c r="AV755" s="12" t="s">
        <v>87</v>
      </c>
      <c r="AW755" s="12" t="s">
        <v>36</v>
      </c>
      <c r="AX755" s="12" t="s">
        <v>77</v>
      </c>
      <c r="AY755" s="161" t="s">
        <v>165</v>
      </c>
    </row>
    <row r="756" spans="2:65" s="12" customFormat="1" ht="11.25">
      <c r="B756" s="160"/>
      <c r="D756" s="153" t="s">
        <v>174</v>
      </c>
      <c r="E756" s="161" t="s">
        <v>1</v>
      </c>
      <c r="F756" s="162" t="s">
        <v>514</v>
      </c>
      <c r="H756" s="163">
        <v>14.94</v>
      </c>
      <c r="I756" s="164"/>
      <c r="L756" s="160"/>
      <c r="M756" s="165"/>
      <c r="N756" s="166"/>
      <c r="O756" s="166"/>
      <c r="P756" s="166"/>
      <c r="Q756" s="166"/>
      <c r="R756" s="166"/>
      <c r="S756" s="166"/>
      <c r="T756" s="167"/>
      <c r="AT756" s="161" t="s">
        <v>174</v>
      </c>
      <c r="AU756" s="161" t="s">
        <v>87</v>
      </c>
      <c r="AV756" s="12" t="s">
        <v>87</v>
      </c>
      <c r="AW756" s="12" t="s">
        <v>36</v>
      </c>
      <c r="AX756" s="12" t="s">
        <v>77</v>
      </c>
      <c r="AY756" s="161" t="s">
        <v>165</v>
      </c>
    </row>
    <row r="757" spans="2:65" s="12" customFormat="1" ht="11.25">
      <c r="B757" s="160"/>
      <c r="D757" s="153" t="s">
        <v>174</v>
      </c>
      <c r="E757" s="161" t="s">
        <v>1</v>
      </c>
      <c r="F757" s="162" t="s">
        <v>515</v>
      </c>
      <c r="H757" s="163">
        <v>8.2810000000000006</v>
      </c>
      <c r="I757" s="164"/>
      <c r="L757" s="160"/>
      <c r="M757" s="165"/>
      <c r="N757" s="166"/>
      <c r="O757" s="166"/>
      <c r="P757" s="166"/>
      <c r="Q757" s="166"/>
      <c r="R757" s="166"/>
      <c r="S757" s="166"/>
      <c r="T757" s="167"/>
      <c r="AT757" s="161" t="s">
        <v>174</v>
      </c>
      <c r="AU757" s="161" t="s">
        <v>87</v>
      </c>
      <c r="AV757" s="12" t="s">
        <v>87</v>
      </c>
      <c r="AW757" s="12" t="s">
        <v>36</v>
      </c>
      <c r="AX757" s="12" t="s">
        <v>77</v>
      </c>
      <c r="AY757" s="161" t="s">
        <v>165</v>
      </c>
    </row>
    <row r="758" spans="2:65" s="12" customFormat="1" ht="11.25">
      <c r="B758" s="160"/>
      <c r="D758" s="153" t="s">
        <v>174</v>
      </c>
      <c r="E758" s="161" t="s">
        <v>1</v>
      </c>
      <c r="F758" s="162" t="s">
        <v>516</v>
      </c>
      <c r="H758" s="163">
        <v>8.1</v>
      </c>
      <c r="I758" s="164"/>
      <c r="L758" s="160"/>
      <c r="M758" s="165"/>
      <c r="N758" s="166"/>
      <c r="O758" s="166"/>
      <c r="P758" s="166"/>
      <c r="Q758" s="166"/>
      <c r="R758" s="166"/>
      <c r="S758" s="166"/>
      <c r="T758" s="167"/>
      <c r="AT758" s="161" t="s">
        <v>174</v>
      </c>
      <c r="AU758" s="161" t="s">
        <v>87</v>
      </c>
      <c r="AV758" s="12" t="s">
        <v>87</v>
      </c>
      <c r="AW758" s="12" t="s">
        <v>36</v>
      </c>
      <c r="AX758" s="12" t="s">
        <v>77</v>
      </c>
      <c r="AY758" s="161" t="s">
        <v>165</v>
      </c>
    </row>
    <row r="759" spans="2:65" s="11" customFormat="1" ht="11.25">
      <c r="B759" s="152"/>
      <c r="D759" s="153" t="s">
        <v>174</v>
      </c>
      <c r="E759" s="154" t="s">
        <v>1</v>
      </c>
      <c r="F759" s="155" t="s">
        <v>536</v>
      </c>
      <c r="H759" s="154" t="s">
        <v>1</v>
      </c>
      <c r="I759" s="156"/>
      <c r="L759" s="152"/>
      <c r="M759" s="157"/>
      <c r="N759" s="158"/>
      <c r="O759" s="158"/>
      <c r="P759" s="158"/>
      <c r="Q759" s="158"/>
      <c r="R759" s="158"/>
      <c r="S759" s="158"/>
      <c r="T759" s="159"/>
      <c r="AT759" s="154" t="s">
        <v>174</v>
      </c>
      <c r="AU759" s="154" t="s">
        <v>87</v>
      </c>
      <c r="AV759" s="11" t="s">
        <v>85</v>
      </c>
      <c r="AW759" s="11" t="s">
        <v>36</v>
      </c>
      <c r="AX759" s="11" t="s">
        <v>77</v>
      </c>
      <c r="AY759" s="154" t="s">
        <v>165</v>
      </c>
    </row>
    <row r="760" spans="2:65" s="12" customFormat="1" ht="11.25">
      <c r="B760" s="160"/>
      <c r="D760" s="153" t="s">
        <v>174</v>
      </c>
      <c r="E760" s="161" t="s">
        <v>1</v>
      </c>
      <c r="F760" s="162" t="s">
        <v>506</v>
      </c>
      <c r="H760" s="163">
        <v>2.875</v>
      </c>
      <c r="I760" s="164"/>
      <c r="L760" s="160"/>
      <c r="M760" s="165"/>
      <c r="N760" s="166"/>
      <c r="O760" s="166"/>
      <c r="P760" s="166"/>
      <c r="Q760" s="166"/>
      <c r="R760" s="166"/>
      <c r="S760" s="166"/>
      <c r="T760" s="167"/>
      <c r="AT760" s="161" t="s">
        <v>174</v>
      </c>
      <c r="AU760" s="161" t="s">
        <v>87</v>
      </c>
      <c r="AV760" s="12" t="s">
        <v>87</v>
      </c>
      <c r="AW760" s="12" t="s">
        <v>36</v>
      </c>
      <c r="AX760" s="12" t="s">
        <v>77</v>
      </c>
      <c r="AY760" s="161" t="s">
        <v>165</v>
      </c>
    </row>
    <row r="761" spans="2:65" s="11" customFormat="1" ht="11.25">
      <c r="B761" s="152"/>
      <c r="D761" s="153" t="s">
        <v>174</v>
      </c>
      <c r="E761" s="154" t="s">
        <v>1</v>
      </c>
      <c r="F761" s="155" t="s">
        <v>1037</v>
      </c>
      <c r="H761" s="154" t="s">
        <v>1</v>
      </c>
      <c r="I761" s="156"/>
      <c r="L761" s="152"/>
      <c r="M761" s="157"/>
      <c r="N761" s="158"/>
      <c r="O761" s="158"/>
      <c r="P761" s="158"/>
      <c r="Q761" s="158"/>
      <c r="R761" s="158"/>
      <c r="S761" s="158"/>
      <c r="T761" s="159"/>
      <c r="AT761" s="154" t="s">
        <v>174</v>
      </c>
      <c r="AU761" s="154" t="s">
        <v>87</v>
      </c>
      <c r="AV761" s="11" t="s">
        <v>85</v>
      </c>
      <c r="AW761" s="11" t="s">
        <v>36</v>
      </c>
      <c r="AX761" s="11" t="s">
        <v>77</v>
      </c>
      <c r="AY761" s="154" t="s">
        <v>165</v>
      </c>
    </row>
    <row r="762" spans="2:65" s="12" customFormat="1" ht="11.25">
      <c r="B762" s="160"/>
      <c r="D762" s="153" t="s">
        <v>174</v>
      </c>
      <c r="E762" s="161" t="s">
        <v>1</v>
      </c>
      <c r="F762" s="162" t="s">
        <v>1038</v>
      </c>
      <c r="H762" s="163">
        <v>-45.5</v>
      </c>
      <c r="I762" s="164"/>
      <c r="L762" s="160"/>
      <c r="M762" s="165"/>
      <c r="N762" s="166"/>
      <c r="O762" s="166"/>
      <c r="P762" s="166"/>
      <c r="Q762" s="166"/>
      <c r="R762" s="166"/>
      <c r="S762" s="166"/>
      <c r="T762" s="167"/>
      <c r="AT762" s="161" t="s">
        <v>174</v>
      </c>
      <c r="AU762" s="161" t="s">
        <v>87</v>
      </c>
      <c r="AV762" s="12" t="s">
        <v>87</v>
      </c>
      <c r="AW762" s="12" t="s">
        <v>36</v>
      </c>
      <c r="AX762" s="12" t="s">
        <v>77</v>
      </c>
      <c r="AY762" s="161" t="s">
        <v>165</v>
      </c>
    </row>
    <row r="763" spans="2:65" s="13" customFormat="1" ht="11.25">
      <c r="B763" s="168"/>
      <c r="D763" s="153" t="s">
        <v>174</v>
      </c>
      <c r="E763" s="169" t="s">
        <v>1</v>
      </c>
      <c r="F763" s="170" t="s">
        <v>177</v>
      </c>
      <c r="H763" s="171">
        <v>90.813000000000017</v>
      </c>
      <c r="I763" s="172"/>
      <c r="L763" s="168"/>
      <c r="M763" s="173"/>
      <c r="N763" s="174"/>
      <c r="O763" s="174"/>
      <c r="P763" s="174"/>
      <c r="Q763" s="174"/>
      <c r="R763" s="174"/>
      <c r="S763" s="174"/>
      <c r="T763" s="175"/>
      <c r="AT763" s="169" t="s">
        <v>174</v>
      </c>
      <c r="AU763" s="169" t="s">
        <v>87</v>
      </c>
      <c r="AV763" s="13" t="s">
        <v>172</v>
      </c>
      <c r="AW763" s="13" t="s">
        <v>36</v>
      </c>
      <c r="AX763" s="13" t="s">
        <v>85</v>
      </c>
      <c r="AY763" s="169" t="s">
        <v>165</v>
      </c>
    </row>
    <row r="764" spans="2:65" s="1" customFormat="1" ht="16.5" customHeight="1">
      <c r="B764" s="139"/>
      <c r="C764" s="140" t="s">
        <v>1039</v>
      </c>
      <c r="D764" s="140" t="s">
        <v>167</v>
      </c>
      <c r="E764" s="141" t="s">
        <v>1040</v>
      </c>
      <c r="F764" s="142" t="s">
        <v>1041</v>
      </c>
      <c r="G764" s="143" t="s">
        <v>258</v>
      </c>
      <c r="H764" s="144">
        <v>90.813000000000002</v>
      </c>
      <c r="I764" s="145"/>
      <c r="J764" s="146">
        <f>ROUND(I764*H764,2)</f>
        <v>0</v>
      </c>
      <c r="K764" s="142" t="s">
        <v>171</v>
      </c>
      <c r="L764" s="30"/>
      <c r="M764" s="147" t="s">
        <v>1</v>
      </c>
      <c r="N764" s="148" t="s">
        <v>48</v>
      </c>
      <c r="O764" s="49"/>
      <c r="P764" s="149">
        <f>O764*H764</f>
        <v>0</v>
      </c>
      <c r="Q764" s="149">
        <v>7.2000000000000005E-4</v>
      </c>
      <c r="R764" s="149">
        <f>Q764*H764</f>
        <v>6.5385360000000003E-2</v>
      </c>
      <c r="S764" s="149">
        <v>0</v>
      </c>
      <c r="T764" s="150">
        <f>S764*H764</f>
        <v>0</v>
      </c>
      <c r="AR764" s="16" t="s">
        <v>248</v>
      </c>
      <c r="AT764" s="16" t="s">
        <v>167</v>
      </c>
      <c r="AU764" s="16" t="s">
        <v>87</v>
      </c>
      <c r="AY764" s="16" t="s">
        <v>165</v>
      </c>
      <c r="BE764" s="151">
        <f>IF(N764="základní",J764,0)</f>
        <v>0</v>
      </c>
      <c r="BF764" s="151">
        <f>IF(N764="snížená",J764,0)</f>
        <v>0</v>
      </c>
      <c r="BG764" s="151">
        <f>IF(N764="zákl. přenesená",J764,0)</f>
        <v>0</v>
      </c>
      <c r="BH764" s="151">
        <f>IF(N764="sníž. přenesená",J764,0)</f>
        <v>0</v>
      </c>
      <c r="BI764" s="151">
        <f>IF(N764="nulová",J764,0)</f>
        <v>0</v>
      </c>
      <c r="BJ764" s="16" t="s">
        <v>85</v>
      </c>
      <c r="BK764" s="151">
        <f>ROUND(I764*H764,2)</f>
        <v>0</v>
      </c>
      <c r="BL764" s="16" t="s">
        <v>248</v>
      </c>
      <c r="BM764" s="16" t="s">
        <v>1042</v>
      </c>
    </row>
    <row r="765" spans="2:65" s="1" customFormat="1" ht="16.5" customHeight="1">
      <c r="B765" s="139"/>
      <c r="C765" s="140" t="s">
        <v>1043</v>
      </c>
      <c r="D765" s="140" t="s">
        <v>167</v>
      </c>
      <c r="E765" s="141" t="s">
        <v>1044</v>
      </c>
      <c r="F765" s="142" t="s">
        <v>1045</v>
      </c>
      <c r="G765" s="143" t="s">
        <v>258</v>
      </c>
      <c r="H765" s="144">
        <v>90.813000000000002</v>
      </c>
      <c r="I765" s="145"/>
      <c r="J765" s="146">
        <f>ROUND(I765*H765,2)</f>
        <v>0</v>
      </c>
      <c r="K765" s="142" t="s">
        <v>171</v>
      </c>
      <c r="L765" s="30"/>
      <c r="M765" s="147" t="s">
        <v>1</v>
      </c>
      <c r="N765" s="148" t="s">
        <v>48</v>
      </c>
      <c r="O765" s="49"/>
      <c r="P765" s="149">
        <f>O765*H765</f>
        <v>0</v>
      </c>
      <c r="Q765" s="149">
        <v>4.0000000000000003E-5</v>
      </c>
      <c r="R765" s="149">
        <f>Q765*H765</f>
        <v>3.6325200000000002E-3</v>
      </c>
      <c r="S765" s="149">
        <v>0</v>
      </c>
      <c r="T765" s="150">
        <f>S765*H765</f>
        <v>0</v>
      </c>
      <c r="AR765" s="16" t="s">
        <v>248</v>
      </c>
      <c r="AT765" s="16" t="s">
        <v>167</v>
      </c>
      <c r="AU765" s="16" t="s">
        <v>87</v>
      </c>
      <c r="AY765" s="16" t="s">
        <v>165</v>
      </c>
      <c r="BE765" s="151">
        <f>IF(N765="základní",J765,0)</f>
        <v>0</v>
      </c>
      <c r="BF765" s="151">
        <f>IF(N765="snížená",J765,0)</f>
        <v>0</v>
      </c>
      <c r="BG765" s="151">
        <f>IF(N765="zákl. přenesená",J765,0)</f>
        <v>0</v>
      </c>
      <c r="BH765" s="151">
        <f>IF(N765="sníž. přenesená",J765,0)</f>
        <v>0</v>
      </c>
      <c r="BI765" s="151">
        <f>IF(N765="nulová",J765,0)</f>
        <v>0</v>
      </c>
      <c r="BJ765" s="16" t="s">
        <v>85</v>
      </c>
      <c r="BK765" s="151">
        <f>ROUND(I765*H765,2)</f>
        <v>0</v>
      </c>
      <c r="BL765" s="16" t="s">
        <v>248</v>
      </c>
      <c r="BM765" s="16" t="s">
        <v>1046</v>
      </c>
    </row>
    <row r="766" spans="2:65" s="1" customFormat="1" ht="16.5" customHeight="1">
      <c r="B766" s="139"/>
      <c r="C766" s="140" t="s">
        <v>1047</v>
      </c>
      <c r="D766" s="140" t="s">
        <v>167</v>
      </c>
      <c r="E766" s="141" t="s">
        <v>1048</v>
      </c>
      <c r="F766" s="142" t="s">
        <v>1049</v>
      </c>
      <c r="G766" s="143" t="s">
        <v>258</v>
      </c>
      <c r="H766" s="144">
        <v>90.813000000000002</v>
      </c>
      <c r="I766" s="145"/>
      <c r="J766" s="146">
        <f>ROUND(I766*H766,2)</f>
        <v>0</v>
      </c>
      <c r="K766" s="142" t="s">
        <v>171</v>
      </c>
      <c r="L766" s="30"/>
      <c r="M766" s="147" t="s">
        <v>1</v>
      </c>
      <c r="N766" s="148" t="s">
        <v>48</v>
      </c>
      <c r="O766" s="49"/>
      <c r="P766" s="149">
        <f>O766*H766</f>
        <v>0</v>
      </c>
      <c r="Q766" s="149">
        <v>2.0000000000000002E-5</v>
      </c>
      <c r="R766" s="149">
        <f>Q766*H766</f>
        <v>1.8162600000000001E-3</v>
      </c>
      <c r="S766" s="149">
        <v>0</v>
      </c>
      <c r="T766" s="150">
        <f>S766*H766</f>
        <v>0</v>
      </c>
      <c r="AR766" s="16" t="s">
        <v>248</v>
      </c>
      <c r="AT766" s="16" t="s">
        <v>167</v>
      </c>
      <c r="AU766" s="16" t="s">
        <v>87</v>
      </c>
      <c r="AY766" s="16" t="s">
        <v>165</v>
      </c>
      <c r="BE766" s="151">
        <f>IF(N766="základní",J766,0)</f>
        <v>0</v>
      </c>
      <c r="BF766" s="151">
        <f>IF(N766="snížená",J766,0)</f>
        <v>0</v>
      </c>
      <c r="BG766" s="151">
        <f>IF(N766="zákl. přenesená",J766,0)</f>
        <v>0</v>
      </c>
      <c r="BH766" s="151">
        <f>IF(N766="sníž. přenesená",J766,0)</f>
        <v>0</v>
      </c>
      <c r="BI766" s="151">
        <f>IF(N766="nulová",J766,0)</f>
        <v>0</v>
      </c>
      <c r="BJ766" s="16" t="s">
        <v>85</v>
      </c>
      <c r="BK766" s="151">
        <f>ROUND(I766*H766,2)</f>
        <v>0</v>
      </c>
      <c r="BL766" s="16" t="s">
        <v>248</v>
      </c>
      <c r="BM766" s="16" t="s">
        <v>1050</v>
      </c>
    </row>
    <row r="767" spans="2:65" s="10" customFormat="1" ht="22.9" customHeight="1">
      <c r="B767" s="126"/>
      <c r="D767" s="127" t="s">
        <v>76</v>
      </c>
      <c r="E767" s="137" t="s">
        <v>1051</v>
      </c>
      <c r="F767" s="137" t="s">
        <v>1052</v>
      </c>
      <c r="I767" s="129"/>
      <c r="J767" s="138">
        <f>BK767</f>
        <v>0</v>
      </c>
      <c r="L767" s="126"/>
      <c r="M767" s="131"/>
      <c r="N767" s="132"/>
      <c r="O767" s="132"/>
      <c r="P767" s="133">
        <f>SUM(P768:P785)</f>
        <v>0</v>
      </c>
      <c r="Q767" s="132"/>
      <c r="R767" s="133">
        <f>SUM(R768:R785)</f>
        <v>8.621595999999998E-2</v>
      </c>
      <c r="S767" s="132"/>
      <c r="T767" s="134">
        <f>SUM(T768:T785)</f>
        <v>0</v>
      </c>
      <c r="AR767" s="127" t="s">
        <v>87</v>
      </c>
      <c r="AT767" s="135" t="s">
        <v>76</v>
      </c>
      <c r="AU767" s="135" t="s">
        <v>85</v>
      </c>
      <c r="AY767" s="127" t="s">
        <v>165</v>
      </c>
      <c r="BK767" s="136">
        <f>SUM(BK768:BK785)</f>
        <v>0</v>
      </c>
    </row>
    <row r="768" spans="2:65" s="1" customFormat="1" ht="16.5" customHeight="1">
      <c r="B768" s="139"/>
      <c r="C768" s="140" t="s">
        <v>1053</v>
      </c>
      <c r="D768" s="140" t="s">
        <v>167</v>
      </c>
      <c r="E768" s="141" t="s">
        <v>1054</v>
      </c>
      <c r="F768" s="142" t="s">
        <v>1055</v>
      </c>
      <c r="G768" s="143" t="s">
        <v>258</v>
      </c>
      <c r="H768" s="144">
        <v>187.42599999999999</v>
      </c>
      <c r="I768" s="145"/>
      <c r="J768" s="146">
        <f>ROUND(I768*H768,2)</f>
        <v>0</v>
      </c>
      <c r="K768" s="142" t="s">
        <v>171</v>
      </c>
      <c r="L768" s="30"/>
      <c r="M768" s="147" t="s">
        <v>1</v>
      </c>
      <c r="N768" s="148" t="s">
        <v>48</v>
      </c>
      <c r="O768" s="49"/>
      <c r="P768" s="149">
        <f>O768*H768</f>
        <v>0</v>
      </c>
      <c r="Q768" s="149">
        <v>2.0000000000000001E-4</v>
      </c>
      <c r="R768" s="149">
        <f>Q768*H768</f>
        <v>3.7485199999999996E-2</v>
      </c>
      <c r="S768" s="149">
        <v>0</v>
      </c>
      <c r="T768" s="150">
        <f>S768*H768</f>
        <v>0</v>
      </c>
      <c r="AR768" s="16" t="s">
        <v>248</v>
      </c>
      <c r="AT768" s="16" t="s">
        <v>167</v>
      </c>
      <c r="AU768" s="16" t="s">
        <v>87</v>
      </c>
      <c r="AY768" s="16" t="s">
        <v>165</v>
      </c>
      <c r="BE768" s="151">
        <f>IF(N768="základní",J768,0)</f>
        <v>0</v>
      </c>
      <c r="BF768" s="151">
        <f>IF(N768="snížená",J768,0)</f>
        <v>0</v>
      </c>
      <c r="BG768" s="151">
        <f>IF(N768="zákl. přenesená",J768,0)</f>
        <v>0</v>
      </c>
      <c r="BH768" s="151">
        <f>IF(N768="sníž. přenesená",J768,0)</f>
        <v>0</v>
      </c>
      <c r="BI768" s="151">
        <f>IF(N768="nulová",J768,0)</f>
        <v>0</v>
      </c>
      <c r="BJ768" s="16" t="s">
        <v>85</v>
      </c>
      <c r="BK768" s="151">
        <f>ROUND(I768*H768,2)</f>
        <v>0</v>
      </c>
      <c r="BL768" s="16" t="s">
        <v>248</v>
      </c>
      <c r="BM768" s="16" t="s">
        <v>1056</v>
      </c>
    </row>
    <row r="769" spans="2:51" s="11" customFormat="1" ht="11.25">
      <c r="B769" s="152"/>
      <c r="D769" s="153" t="s">
        <v>174</v>
      </c>
      <c r="E769" s="154" t="s">
        <v>1</v>
      </c>
      <c r="F769" s="155" t="s">
        <v>1057</v>
      </c>
      <c r="H769" s="154" t="s">
        <v>1</v>
      </c>
      <c r="I769" s="156"/>
      <c r="L769" s="152"/>
      <c r="M769" s="157"/>
      <c r="N769" s="158"/>
      <c r="O769" s="158"/>
      <c r="P769" s="158"/>
      <c r="Q769" s="158"/>
      <c r="R769" s="158"/>
      <c r="S769" s="158"/>
      <c r="T769" s="159"/>
      <c r="AT769" s="154" t="s">
        <v>174</v>
      </c>
      <c r="AU769" s="154" t="s">
        <v>87</v>
      </c>
      <c r="AV769" s="11" t="s">
        <v>85</v>
      </c>
      <c r="AW769" s="11" t="s">
        <v>36</v>
      </c>
      <c r="AX769" s="11" t="s">
        <v>77</v>
      </c>
      <c r="AY769" s="154" t="s">
        <v>165</v>
      </c>
    </row>
    <row r="770" spans="2:51" s="11" customFormat="1" ht="11.25">
      <c r="B770" s="152"/>
      <c r="D770" s="153" t="s">
        <v>174</v>
      </c>
      <c r="E770" s="154" t="s">
        <v>1</v>
      </c>
      <c r="F770" s="155" t="s">
        <v>463</v>
      </c>
      <c r="H770" s="154" t="s">
        <v>1</v>
      </c>
      <c r="I770" s="156"/>
      <c r="L770" s="152"/>
      <c r="M770" s="157"/>
      <c r="N770" s="158"/>
      <c r="O770" s="158"/>
      <c r="P770" s="158"/>
      <c r="Q770" s="158"/>
      <c r="R770" s="158"/>
      <c r="S770" s="158"/>
      <c r="T770" s="159"/>
      <c r="AT770" s="154" t="s">
        <v>174</v>
      </c>
      <c r="AU770" s="154" t="s">
        <v>87</v>
      </c>
      <c r="AV770" s="11" t="s">
        <v>85</v>
      </c>
      <c r="AW770" s="11" t="s">
        <v>36</v>
      </c>
      <c r="AX770" s="11" t="s">
        <v>77</v>
      </c>
      <c r="AY770" s="154" t="s">
        <v>165</v>
      </c>
    </row>
    <row r="771" spans="2:51" s="12" customFormat="1" ht="11.25">
      <c r="B771" s="160"/>
      <c r="D771" s="153" t="s">
        <v>174</v>
      </c>
      <c r="E771" s="161" t="s">
        <v>1</v>
      </c>
      <c r="F771" s="162" t="s">
        <v>464</v>
      </c>
      <c r="H771" s="163">
        <v>104.864</v>
      </c>
      <c r="I771" s="164"/>
      <c r="L771" s="160"/>
      <c r="M771" s="165"/>
      <c r="N771" s="166"/>
      <c r="O771" s="166"/>
      <c r="P771" s="166"/>
      <c r="Q771" s="166"/>
      <c r="R771" s="166"/>
      <c r="S771" s="166"/>
      <c r="T771" s="167"/>
      <c r="AT771" s="161" t="s">
        <v>174</v>
      </c>
      <c r="AU771" s="161" t="s">
        <v>87</v>
      </c>
      <c r="AV771" s="12" t="s">
        <v>87</v>
      </c>
      <c r="AW771" s="12" t="s">
        <v>36</v>
      </c>
      <c r="AX771" s="12" t="s">
        <v>77</v>
      </c>
      <c r="AY771" s="161" t="s">
        <v>165</v>
      </c>
    </row>
    <row r="772" spans="2:51" s="12" customFormat="1" ht="11.25">
      <c r="B772" s="160"/>
      <c r="D772" s="153" t="s">
        <v>174</v>
      </c>
      <c r="E772" s="161" t="s">
        <v>1</v>
      </c>
      <c r="F772" s="162" t="s">
        <v>1058</v>
      </c>
      <c r="H772" s="163">
        <v>-11.303000000000001</v>
      </c>
      <c r="I772" s="164"/>
      <c r="L772" s="160"/>
      <c r="M772" s="165"/>
      <c r="N772" s="166"/>
      <c r="O772" s="166"/>
      <c r="P772" s="166"/>
      <c r="Q772" s="166"/>
      <c r="R772" s="166"/>
      <c r="S772" s="166"/>
      <c r="T772" s="167"/>
      <c r="AT772" s="161" t="s">
        <v>174</v>
      </c>
      <c r="AU772" s="161" t="s">
        <v>87</v>
      </c>
      <c r="AV772" s="12" t="s">
        <v>87</v>
      </c>
      <c r="AW772" s="12" t="s">
        <v>36</v>
      </c>
      <c r="AX772" s="12" t="s">
        <v>77</v>
      </c>
      <c r="AY772" s="161" t="s">
        <v>165</v>
      </c>
    </row>
    <row r="773" spans="2:51" s="11" customFormat="1" ht="11.25">
      <c r="B773" s="152"/>
      <c r="D773" s="153" t="s">
        <v>174</v>
      </c>
      <c r="E773" s="154" t="s">
        <v>1</v>
      </c>
      <c r="F773" s="155" t="s">
        <v>466</v>
      </c>
      <c r="H773" s="154" t="s">
        <v>1</v>
      </c>
      <c r="I773" s="156"/>
      <c r="L773" s="152"/>
      <c r="M773" s="157"/>
      <c r="N773" s="158"/>
      <c r="O773" s="158"/>
      <c r="P773" s="158"/>
      <c r="Q773" s="158"/>
      <c r="R773" s="158"/>
      <c r="S773" s="158"/>
      <c r="T773" s="159"/>
      <c r="AT773" s="154" t="s">
        <v>174</v>
      </c>
      <c r="AU773" s="154" t="s">
        <v>87</v>
      </c>
      <c r="AV773" s="11" t="s">
        <v>85</v>
      </c>
      <c r="AW773" s="11" t="s">
        <v>36</v>
      </c>
      <c r="AX773" s="11" t="s">
        <v>77</v>
      </c>
      <c r="AY773" s="154" t="s">
        <v>165</v>
      </c>
    </row>
    <row r="774" spans="2:51" s="12" customFormat="1" ht="11.25">
      <c r="B774" s="160"/>
      <c r="D774" s="153" t="s">
        <v>174</v>
      </c>
      <c r="E774" s="161" t="s">
        <v>1</v>
      </c>
      <c r="F774" s="162" t="s">
        <v>467</v>
      </c>
      <c r="H774" s="163">
        <v>174.15</v>
      </c>
      <c r="I774" s="164"/>
      <c r="L774" s="160"/>
      <c r="M774" s="165"/>
      <c r="N774" s="166"/>
      <c r="O774" s="166"/>
      <c r="P774" s="166"/>
      <c r="Q774" s="166"/>
      <c r="R774" s="166"/>
      <c r="S774" s="166"/>
      <c r="T774" s="167"/>
      <c r="AT774" s="161" t="s">
        <v>174</v>
      </c>
      <c r="AU774" s="161" t="s">
        <v>87</v>
      </c>
      <c r="AV774" s="12" t="s">
        <v>87</v>
      </c>
      <c r="AW774" s="12" t="s">
        <v>36</v>
      </c>
      <c r="AX774" s="12" t="s">
        <v>77</v>
      </c>
      <c r="AY774" s="161" t="s">
        <v>165</v>
      </c>
    </row>
    <row r="775" spans="2:51" s="12" customFormat="1" ht="33.75">
      <c r="B775" s="160"/>
      <c r="D775" s="153" t="s">
        <v>174</v>
      </c>
      <c r="E775" s="161" t="s">
        <v>1</v>
      </c>
      <c r="F775" s="162" t="s">
        <v>1059</v>
      </c>
      <c r="H775" s="163">
        <v>-19.358000000000001</v>
      </c>
      <c r="I775" s="164"/>
      <c r="L775" s="160"/>
      <c r="M775" s="165"/>
      <c r="N775" s="166"/>
      <c r="O775" s="166"/>
      <c r="P775" s="166"/>
      <c r="Q775" s="166"/>
      <c r="R775" s="166"/>
      <c r="S775" s="166"/>
      <c r="T775" s="167"/>
      <c r="AT775" s="161" t="s">
        <v>174</v>
      </c>
      <c r="AU775" s="161" t="s">
        <v>87</v>
      </c>
      <c r="AV775" s="12" t="s">
        <v>87</v>
      </c>
      <c r="AW775" s="12" t="s">
        <v>36</v>
      </c>
      <c r="AX775" s="12" t="s">
        <v>77</v>
      </c>
      <c r="AY775" s="161" t="s">
        <v>165</v>
      </c>
    </row>
    <row r="776" spans="2:51" s="11" customFormat="1" ht="11.25">
      <c r="B776" s="152"/>
      <c r="D776" s="153" t="s">
        <v>174</v>
      </c>
      <c r="E776" s="154" t="s">
        <v>1</v>
      </c>
      <c r="F776" s="155" t="s">
        <v>469</v>
      </c>
      <c r="H776" s="154" t="s">
        <v>1</v>
      </c>
      <c r="I776" s="156"/>
      <c r="L776" s="152"/>
      <c r="M776" s="157"/>
      <c r="N776" s="158"/>
      <c r="O776" s="158"/>
      <c r="P776" s="158"/>
      <c r="Q776" s="158"/>
      <c r="R776" s="158"/>
      <c r="S776" s="158"/>
      <c r="T776" s="159"/>
      <c r="AT776" s="154" t="s">
        <v>174</v>
      </c>
      <c r="AU776" s="154" t="s">
        <v>87</v>
      </c>
      <c r="AV776" s="11" t="s">
        <v>85</v>
      </c>
      <c r="AW776" s="11" t="s">
        <v>36</v>
      </c>
      <c r="AX776" s="11" t="s">
        <v>77</v>
      </c>
      <c r="AY776" s="154" t="s">
        <v>165</v>
      </c>
    </row>
    <row r="777" spans="2:51" s="12" customFormat="1" ht="11.25">
      <c r="B777" s="160"/>
      <c r="D777" s="153" t="s">
        <v>174</v>
      </c>
      <c r="E777" s="161" t="s">
        <v>1</v>
      </c>
      <c r="F777" s="162" t="s">
        <v>470</v>
      </c>
      <c r="H777" s="163">
        <v>51.63</v>
      </c>
      <c r="I777" s="164"/>
      <c r="L777" s="160"/>
      <c r="M777" s="165"/>
      <c r="N777" s="166"/>
      <c r="O777" s="166"/>
      <c r="P777" s="166"/>
      <c r="Q777" s="166"/>
      <c r="R777" s="166"/>
      <c r="S777" s="166"/>
      <c r="T777" s="167"/>
      <c r="AT777" s="161" t="s">
        <v>174</v>
      </c>
      <c r="AU777" s="161" t="s">
        <v>87</v>
      </c>
      <c r="AV777" s="12" t="s">
        <v>87</v>
      </c>
      <c r="AW777" s="12" t="s">
        <v>36</v>
      </c>
      <c r="AX777" s="12" t="s">
        <v>77</v>
      </c>
      <c r="AY777" s="161" t="s">
        <v>165</v>
      </c>
    </row>
    <row r="778" spans="2:51" s="12" customFormat="1" ht="11.25">
      <c r="B778" s="160"/>
      <c r="D778" s="153" t="s">
        <v>174</v>
      </c>
      <c r="E778" s="161" t="s">
        <v>1</v>
      </c>
      <c r="F778" s="162" t="s">
        <v>1060</v>
      </c>
      <c r="H778" s="163">
        <v>-15.595000000000001</v>
      </c>
      <c r="I778" s="164"/>
      <c r="L778" s="160"/>
      <c r="M778" s="165"/>
      <c r="N778" s="166"/>
      <c r="O778" s="166"/>
      <c r="P778" s="166"/>
      <c r="Q778" s="166"/>
      <c r="R778" s="166"/>
      <c r="S778" s="166"/>
      <c r="T778" s="167"/>
      <c r="AT778" s="161" t="s">
        <v>174</v>
      </c>
      <c r="AU778" s="161" t="s">
        <v>87</v>
      </c>
      <c r="AV778" s="12" t="s">
        <v>87</v>
      </c>
      <c r="AW778" s="12" t="s">
        <v>36</v>
      </c>
      <c r="AX778" s="12" t="s">
        <v>77</v>
      </c>
      <c r="AY778" s="161" t="s">
        <v>165</v>
      </c>
    </row>
    <row r="779" spans="2:51" s="11" customFormat="1" ht="11.25">
      <c r="B779" s="152"/>
      <c r="D779" s="153" t="s">
        <v>174</v>
      </c>
      <c r="E779" s="154" t="s">
        <v>1</v>
      </c>
      <c r="F779" s="155" t="s">
        <v>473</v>
      </c>
      <c r="H779" s="154" t="s">
        <v>1</v>
      </c>
      <c r="I779" s="156"/>
      <c r="L779" s="152"/>
      <c r="M779" s="157"/>
      <c r="N779" s="158"/>
      <c r="O779" s="158"/>
      <c r="P779" s="158"/>
      <c r="Q779" s="158"/>
      <c r="R779" s="158"/>
      <c r="S779" s="158"/>
      <c r="T779" s="159"/>
      <c r="AT779" s="154" t="s">
        <v>174</v>
      </c>
      <c r="AU779" s="154" t="s">
        <v>87</v>
      </c>
      <c r="AV779" s="11" t="s">
        <v>85</v>
      </c>
      <c r="AW779" s="11" t="s">
        <v>36</v>
      </c>
      <c r="AX779" s="11" t="s">
        <v>77</v>
      </c>
      <c r="AY779" s="154" t="s">
        <v>165</v>
      </c>
    </row>
    <row r="780" spans="2:51" s="12" customFormat="1" ht="11.25">
      <c r="B780" s="160"/>
      <c r="D780" s="153" t="s">
        <v>174</v>
      </c>
      <c r="E780" s="161" t="s">
        <v>1</v>
      </c>
      <c r="F780" s="162" t="s">
        <v>475</v>
      </c>
      <c r="H780" s="163">
        <v>-127.61199999999999</v>
      </c>
      <c r="I780" s="164"/>
      <c r="L780" s="160"/>
      <c r="M780" s="165"/>
      <c r="N780" s="166"/>
      <c r="O780" s="166"/>
      <c r="P780" s="166"/>
      <c r="Q780" s="166"/>
      <c r="R780" s="166"/>
      <c r="S780" s="166"/>
      <c r="T780" s="167"/>
      <c r="AT780" s="161" t="s">
        <v>174</v>
      </c>
      <c r="AU780" s="161" t="s">
        <v>87</v>
      </c>
      <c r="AV780" s="12" t="s">
        <v>87</v>
      </c>
      <c r="AW780" s="12" t="s">
        <v>36</v>
      </c>
      <c r="AX780" s="12" t="s">
        <v>77</v>
      </c>
      <c r="AY780" s="161" t="s">
        <v>165</v>
      </c>
    </row>
    <row r="781" spans="2:51" s="11" customFormat="1" ht="11.25">
      <c r="B781" s="152"/>
      <c r="D781" s="153" t="s">
        <v>174</v>
      </c>
      <c r="E781" s="154" t="s">
        <v>1</v>
      </c>
      <c r="F781" s="155" t="s">
        <v>1061</v>
      </c>
      <c r="H781" s="154" t="s">
        <v>1</v>
      </c>
      <c r="I781" s="156"/>
      <c r="L781" s="152"/>
      <c r="M781" s="157"/>
      <c r="N781" s="158"/>
      <c r="O781" s="158"/>
      <c r="P781" s="158"/>
      <c r="Q781" s="158"/>
      <c r="R781" s="158"/>
      <c r="S781" s="158"/>
      <c r="T781" s="159"/>
      <c r="AT781" s="154" t="s">
        <v>174</v>
      </c>
      <c r="AU781" s="154" t="s">
        <v>87</v>
      </c>
      <c r="AV781" s="11" t="s">
        <v>85</v>
      </c>
      <c r="AW781" s="11" t="s">
        <v>36</v>
      </c>
      <c r="AX781" s="11" t="s">
        <v>77</v>
      </c>
      <c r="AY781" s="154" t="s">
        <v>165</v>
      </c>
    </row>
    <row r="782" spans="2:51" s="11" customFormat="1" ht="11.25">
      <c r="B782" s="152"/>
      <c r="D782" s="153" t="s">
        <v>174</v>
      </c>
      <c r="E782" s="154" t="s">
        <v>1</v>
      </c>
      <c r="F782" s="155" t="s">
        <v>775</v>
      </c>
      <c r="H782" s="154" t="s">
        <v>1</v>
      </c>
      <c r="I782" s="156"/>
      <c r="L782" s="152"/>
      <c r="M782" s="157"/>
      <c r="N782" s="158"/>
      <c r="O782" s="158"/>
      <c r="P782" s="158"/>
      <c r="Q782" s="158"/>
      <c r="R782" s="158"/>
      <c r="S782" s="158"/>
      <c r="T782" s="159"/>
      <c r="AT782" s="154" t="s">
        <v>174</v>
      </c>
      <c r="AU782" s="154" t="s">
        <v>87</v>
      </c>
      <c r="AV782" s="11" t="s">
        <v>85</v>
      </c>
      <c r="AW782" s="11" t="s">
        <v>36</v>
      </c>
      <c r="AX782" s="11" t="s">
        <v>77</v>
      </c>
      <c r="AY782" s="154" t="s">
        <v>165</v>
      </c>
    </row>
    <row r="783" spans="2:51" s="12" customFormat="1" ht="11.25">
      <c r="B783" s="160"/>
      <c r="D783" s="153" t="s">
        <v>174</v>
      </c>
      <c r="E783" s="161" t="s">
        <v>1</v>
      </c>
      <c r="F783" s="162" t="s">
        <v>1062</v>
      </c>
      <c r="H783" s="163">
        <v>30.65</v>
      </c>
      <c r="I783" s="164"/>
      <c r="L783" s="160"/>
      <c r="M783" s="165"/>
      <c r="N783" s="166"/>
      <c r="O783" s="166"/>
      <c r="P783" s="166"/>
      <c r="Q783" s="166"/>
      <c r="R783" s="166"/>
      <c r="S783" s="166"/>
      <c r="T783" s="167"/>
      <c r="AT783" s="161" t="s">
        <v>174</v>
      </c>
      <c r="AU783" s="161" t="s">
        <v>87</v>
      </c>
      <c r="AV783" s="12" t="s">
        <v>87</v>
      </c>
      <c r="AW783" s="12" t="s">
        <v>36</v>
      </c>
      <c r="AX783" s="12" t="s">
        <v>77</v>
      </c>
      <c r="AY783" s="161" t="s">
        <v>165</v>
      </c>
    </row>
    <row r="784" spans="2:51" s="13" customFormat="1" ht="11.25">
      <c r="B784" s="168"/>
      <c r="D784" s="153" t="s">
        <v>174</v>
      </c>
      <c r="E784" s="169" t="s">
        <v>1</v>
      </c>
      <c r="F784" s="170" t="s">
        <v>177</v>
      </c>
      <c r="H784" s="171">
        <v>187.42599999999999</v>
      </c>
      <c r="I784" s="172"/>
      <c r="L784" s="168"/>
      <c r="M784" s="173"/>
      <c r="N784" s="174"/>
      <c r="O784" s="174"/>
      <c r="P784" s="174"/>
      <c r="Q784" s="174"/>
      <c r="R784" s="174"/>
      <c r="S784" s="174"/>
      <c r="T784" s="175"/>
      <c r="AT784" s="169" t="s">
        <v>174</v>
      </c>
      <c r="AU784" s="169" t="s">
        <v>87</v>
      </c>
      <c r="AV784" s="13" t="s">
        <v>172</v>
      </c>
      <c r="AW784" s="13" t="s">
        <v>36</v>
      </c>
      <c r="AX784" s="13" t="s">
        <v>85</v>
      </c>
      <c r="AY784" s="169" t="s">
        <v>165</v>
      </c>
    </row>
    <row r="785" spans="2:65" s="1" customFormat="1" ht="16.5" customHeight="1">
      <c r="B785" s="139"/>
      <c r="C785" s="140" t="s">
        <v>1063</v>
      </c>
      <c r="D785" s="140" t="s">
        <v>167</v>
      </c>
      <c r="E785" s="141" t="s">
        <v>1064</v>
      </c>
      <c r="F785" s="142" t="s">
        <v>1065</v>
      </c>
      <c r="G785" s="143" t="s">
        <v>258</v>
      </c>
      <c r="H785" s="144">
        <v>187.42599999999999</v>
      </c>
      <c r="I785" s="145"/>
      <c r="J785" s="146">
        <f>ROUND(I785*H785,2)</f>
        <v>0</v>
      </c>
      <c r="K785" s="142" t="s">
        <v>171</v>
      </c>
      <c r="L785" s="30"/>
      <c r="M785" s="147" t="s">
        <v>1</v>
      </c>
      <c r="N785" s="148" t="s">
        <v>48</v>
      </c>
      <c r="O785" s="49"/>
      <c r="P785" s="149">
        <f>O785*H785</f>
        <v>0</v>
      </c>
      <c r="Q785" s="149">
        <v>2.5999999999999998E-4</v>
      </c>
      <c r="R785" s="149">
        <f>Q785*H785</f>
        <v>4.8730759999999991E-2</v>
      </c>
      <c r="S785" s="149">
        <v>0</v>
      </c>
      <c r="T785" s="150">
        <f>S785*H785</f>
        <v>0</v>
      </c>
      <c r="AR785" s="16" t="s">
        <v>248</v>
      </c>
      <c r="AT785" s="16" t="s">
        <v>167</v>
      </c>
      <c r="AU785" s="16" t="s">
        <v>87</v>
      </c>
      <c r="AY785" s="16" t="s">
        <v>165</v>
      </c>
      <c r="BE785" s="151">
        <f>IF(N785="základní",J785,0)</f>
        <v>0</v>
      </c>
      <c r="BF785" s="151">
        <f>IF(N785="snížená",J785,0)</f>
        <v>0</v>
      </c>
      <c r="BG785" s="151">
        <f>IF(N785="zákl. přenesená",J785,0)</f>
        <v>0</v>
      </c>
      <c r="BH785" s="151">
        <f>IF(N785="sníž. přenesená",J785,0)</f>
        <v>0</v>
      </c>
      <c r="BI785" s="151">
        <f>IF(N785="nulová",J785,0)</f>
        <v>0</v>
      </c>
      <c r="BJ785" s="16" t="s">
        <v>85</v>
      </c>
      <c r="BK785" s="151">
        <f>ROUND(I785*H785,2)</f>
        <v>0</v>
      </c>
      <c r="BL785" s="16" t="s">
        <v>248</v>
      </c>
      <c r="BM785" s="16" t="s">
        <v>1066</v>
      </c>
    </row>
    <row r="786" spans="2:65" s="10" customFormat="1" ht="25.9" customHeight="1">
      <c r="B786" s="126"/>
      <c r="D786" s="127" t="s">
        <v>76</v>
      </c>
      <c r="E786" s="128" t="s">
        <v>1067</v>
      </c>
      <c r="F786" s="128" t="s">
        <v>1068</v>
      </c>
      <c r="I786" s="129"/>
      <c r="J786" s="130">
        <f>BK786</f>
        <v>0</v>
      </c>
      <c r="L786" s="126"/>
      <c r="M786" s="131"/>
      <c r="N786" s="132"/>
      <c r="O786" s="132"/>
      <c r="P786" s="133">
        <f>SUM(P787:P789)</f>
        <v>0</v>
      </c>
      <c r="Q786" s="132"/>
      <c r="R786" s="133">
        <f>SUM(R787:R789)</f>
        <v>0</v>
      </c>
      <c r="S786" s="132"/>
      <c r="T786" s="134">
        <f>SUM(T787:T789)</f>
        <v>0</v>
      </c>
      <c r="AR786" s="127" t="s">
        <v>172</v>
      </c>
      <c r="AT786" s="135" t="s">
        <v>76</v>
      </c>
      <c r="AU786" s="135" t="s">
        <v>77</v>
      </c>
      <c r="AY786" s="127" t="s">
        <v>165</v>
      </c>
      <c r="BK786" s="136">
        <f>SUM(BK787:BK789)</f>
        <v>0</v>
      </c>
    </row>
    <row r="787" spans="2:65" s="1" customFormat="1" ht="16.5" customHeight="1">
      <c r="B787" s="139"/>
      <c r="C787" s="140" t="s">
        <v>1069</v>
      </c>
      <c r="D787" s="140" t="s">
        <v>167</v>
      </c>
      <c r="E787" s="141" t="s">
        <v>1070</v>
      </c>
      <c r="F787" s="142" t="s">
        <v>1071</v>
      </c>
      <c r="G787" s="143" t="s">
        <v>325</v>
      </c>
      <c r="H787" s="144">
        <v>1</v>
      </c>
      <c r="I787" s="145"/>
      <c r="J787" s="146">
        <f>ROUND(I787*H787,2)</f>
        <v>0</v>
      </c>
      <c r="K787" s="142" t="s">
        <v>1</v>
      </c>
      <c r="L787" s="30"/>
      <c r="M787" s="147" t="s">
        <v>1</v>
      </c>
      <c r="N787" s="148" t="s">
        <v>48</v>
      </c>
      <c r="O787" s="49"/>
      <c r="P787" s="149">
        <f>O787*H787</f>
        <v>0</v>
      </c>
      <c r="Q787" s="149">
        <v>0</v>
      </c>
      <c r="R787" s="149">
        <f>Q787*H787</f>
        <v>0</v>
      </c>
      <c r="S787" s="149">
        <v>0</v>
      </c>
      <c r="T787" s="150">
        <f>S787*H787</f>
        <v>0</v>
      </c>
      <c r="AR787" s="16" t="s">
        <v>1072</v>
      </c>
      <c r="AT787" s="16" t="s">
        <v>167</v>
      </c>
      <c r="AU787" s="16" t="s">
        <v>85</v>
      </c>
      <c r="AY787" s="16" t="s">
        <v>165</v>
      </c>
      <c r="BE787" s="151">
        <f>IF(N787="základní",J787,0)</f>
        <v>0</v>
      </c>
      <c r="BF787" s="151">
        <f>IF(N787="snížená",J787,0)</f>
        <v>0</v>
      </c>
      <c r="BG787" s="151">
        <f>IF(N787="zákl. přenesená",J787,0)</f>
        <v>0</v>
      </c>
      <c r="BH787" s="151">
        <f>IF(N787="sníž. přenesená",J787,0)</f>
        <v>0</v>
      </c>
      <c r="BI787" s="151">
        <f>IF(N787="nulová",J787,0)</f>
        <v>0</v>
      </c>
      <c r="BJ787" s="16" t="s">
        <v>85</v>
      </c>
      <c r="BK787" s="151">
        <f>ROUND(I787*H787,2)</f>
        <v>0</v>
      </c>
      <c r="BL787" s="16" t="s">
        <v>1072</v>
      </c>
      <c r="BM787" s="16" t="s">
        <v>1073</v>
      </c>
    </row>
    <row r="788" spans="2:65" s="1" customFormat="1" ht="16.5" customHeight="1">
      <c r="B788" s="139"/>
      <c r="C788" s="140" t="s">
        <v>1074</v>
      </c>
      <c r="D788" s="140" t="s">
        <v>167</v>
      </c>
      <c r="E788" s="141" t="s">
        <v>1075</v>
      </c>
      <c r="F788" s="142" t="s">
        <v>1076</v>
      </c>
      <c r="G788" s="143" t="s">
        <v>325</v>
      </c>
      <c r="H788" s="144">
        <v>1</v>
      </c>
      <c r="I788" s="145"/>
      <c r="J788" s="146">
        <f>ROUND(I788*H788,2)</f>
        <v>0</v>
      </c>
      <c r="K788" s="142" t="s">
        <v>1</v>
      </c>
      <c r="L788" s="30"/>
      <c r="M788" s="147" t="s">
        <v>1</v>
      </c>
      <c r="N788" s="148" t="s">
        <v>48</v>
      </c>
      <c r="O788" s="49"/>
      <c r="P788" s="149">
        <f>O788*H788</f>
        <v>0</v>
      </c>
      <c r="Q788" s="149">
        <v>0</v>
      </c>
      <c r="R788" s="149">
        <f>Q788*H788</f>
        <v>0</v>
      </c>
      <c r="S788" s="149">
        <v>0</v>
      </c>
      <c r="T788" s="150">
        <f>S788*H788</f>
        <v>0</v>
      </c>
      <c r="AR788" s="16" t="s">
        <v>1072</v>
      </c>
      <c r="AT788" s="16" t="s">
        <v>167</v>
      </c>
      <c r="AU788" s="16" t="s">
        <v>85</v>
      </c>
      <c r="AY788" s="16" t="s">
        <v>165</v>
      </c>
      <c r="BE788" s="151">
        <f>IF(N788="základní",J788,0)</f>
        <v>0</v>
      </c>
      <c r="BF788" s="151">
        <f>IF(N788="snížená",J788,0)</f>
        <v>0</v>
      </c>
      <c r="BG788" s="151">
        <f>IF(N788="zákl. přenesená",J788,0)</f>
        <v>0</v>
      </c>
      <c r="BH788" s="151">
        <f>IF(N788="sníž. přenesená",J788,0)</f>
        <v>0</v>
      </c>
      <c r="BI788" s="151">
        <f>IF(N788="nulová",J788,0)</f>
        <v>0</v>
      </c>
      <c r="BJ788" s="16" t="s">
        <v>85</v>
      </c>
      <c r="BK788" s="151">
        <f>ROUND(I788*H788,2)</f>
        <v>0</v>
      </c>
      <c r="BL788" s="16" t="s">
        <v>1072</v>
      </c>
      <c r="BM788" s="16" t="s">
        <v>1077</v>
      </c>
    </row>
    <row r="789" spans="2:65" s="1" customFormat="1" ht="16.5" customHeight="1">
      <c r="B789" s="139"/>
      <c r="C789" s="140" t="s">
        <v>1078</v>
      </c>
      <c r="D789" s="140" t="s">
        <v>167</v>
      </c>
      <c r="E789" s="141" t="s">
        <v>1079</v>
      </c>
      <c r="F789" s="142" t="s">
        <v>1080</v>
      </c>
      <c r="G789" s="143" t="s">
        <v>325</v>
      </c>
      <c r="H789" s="144">
        <v>1</v>
      </c>
      <c r="I789" s="145"/>
      <c r="J789" s="146">
        <f>ROUND(I789*H789,2)</f>
        <v>0</v>
      </c>
      <c r="K789" s="142" t="s">
        <v>1</v>
      </c>
      <c r="L789" s="30"/>
      <c r="M789" s="194" t="s">
        <v>1</v>
      </c>
      <c r="N789" s="195" t="s">
        <v>48</v>
      </c>
      <c r="O789" s="196"/>
      <c r="P789" s="197">
        <f>O789*H789</f>
        <v>0</v>
      </c>
      <c r="Q789" s="197">
        <v>0</v>
      </c>
      <c r="R789" s="197">
        <f>Q789*H789</f>
        <v>0</v>
      </c>
      <c r="S789" s="197">
        <v>0</v>
      </c>
      <c r="T789" s="198">
        <f>S789*H789</f>
        <v>0</v>
      </c>
      <c r="AR789" s="16" t="s">
        <v>1072</v>
      </c>
      <c r="AT789" s="16" t="s">
        <v>167</v>
      </c>
      <c r="AU789" s="16" t="s">
        <v>85</v>
      </c>
      <c r="AY789" s="16" t="s">
        <v>165</v>
      </c>
      <c r="BE789" s="151">
        <f>IF(N789="základní",J789,0)</f>
        <v>0</v>
      </c>
      <c r="BF789" s="151">
        <f>IF(N789="snížená",J789,0)</f>
        <v>0</v>
      </c>
      <c r="BG789" s="151">
        <f>IF(N789="zákl. přenesená",J789,0)</f>
        <v>0</v>
      </c>
      <c r="BH789" s="151">
        <f>IF(N789="sníž. přenesená",J789,0)</f>
        <v>0</v>
      </c>
      <c r="BI789" s="151">
        <f>IF(N789="nulová",J789,0)</f>
        <v>0</v>
      </c>
      <c r="BJ789" s="16" t="s">
        <v>85</v>
      </c>
      <c r="BK789" s="151">
        <f>ROUND(I789*H789,2)</f>
        <v>0</v>
      </c>
      <c r="BL789" s="16" t="s">
        <v>1072</v>
      </c>
      <c r="BM789" s="16" t="s">
        <v>1081</v>
      </c>
    </row>
    <row r="790" spans="2:65" s="1" customFormat="1" ht="6.95" customHeight="1">
      <c r="B790" s="39"/>
      <c r="C790" s="40"/>
      <c r="D790" s="40"/>
      <c r="E790" s="40"/>
      <c r="F790" s="40"/>
      <c r="G790" s="40"/>
      <c r="H790" s="40"/>
      <c r="I790" s="101"/>
      <c r="J790" s="40"/>
      <c r="K790" s="40"/>
      <c r="L790" s="30"/>
    </row>
  </sheetData>
  <autoFilter ref="C99:K789" xr:uid="{00000000-0009-0000-0000-000001000000}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87</v>
      </c>
    </row>
    <row r="4" spans="2:46" ht="24.95" customHeight="1">
      <c r="B4" s="19"/>
      <c r="D4" s="20" t="s">
        <v>104</v>
      </c>
      <c r="L4" s="19"/>
      <c r="M4" s="21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16</v>
      </c>
      <c r="L6" s="19"/>
    </row>
    <row r="7" spans="2:46" ht="16.5" customHeight="1">
      <c r="B7" s="19"/>
      <c r="E7" s="237" t="str">
        <f>'Rekapitulace stavby'!K6</f>
        <v>TJ Sokol Nové Strašecí - novostavba občerstvení s krytou terasou</v>
      </c>
      <c r="F7" s="238"/>
      <c r="G7" s="238"/>
      <c r="H7" s="238"/>
      <c r="L7" s="19"/>
    </row>
    <row r="8" spans="2:46" s="1" customFormat="1" ht="12" customHeight="1">
      <c r="B8" s="30"/>
      <c r="D8" s="25" t="s">
        <v>113</v>
      </c>
      <c r="I8" s="85"/>
      <c r="L8" s="30"/>
    </row>
    <row r="9" spans="2:46" s="1" customFormat="1" ht="36.950000000000003" customHeight="1">
      <c r="B9" s="30"/>
      <c r="E9" s="217" t="s">
        <v>1082</v>
      </c>
      <c r="F9" s="216"/>
      <c r="G9" s="216"/>
      <c r="H9" s="216"/>
      <c r="I9" s="85"/>
      <c r="L9" s="30"/>
    </row>
    <row r="10" spans="2:46" s="1" customFormat="1" ht="11.25">
      <c r="B10" s="30"/>
      <c r="I10" s="85"/>
      <c r="L10" s="30"/>
    </row>
    <row r="11" spans="2:46" s="1" customFormat="1" ht="12" customHeight="1">
      <c r="B11" s="30"/>
      <c r="D11" s="25" t="s">
        <v>18</v>
      </c>
      <c r="F11" s="16" t="s">
        <v>1</v>
      </c>
      <c r="I11" s="86" t="s">
        <v>19</v>
      </c>
      <c r="J11" s="16" t="s">
        <v>1</v>
      </c>
      <c r="L11" s="30"/>
    </row>
    <row r="12" spans="2:46" s="1" customFormat="1" ht="12" customHeight="1">
      <c r="B12" s="30"/>
      <c r="D12" s="25" t="s">
        <v>20</v>
      </c>
      <c r="F12" s="16" t="s">
        <v>21</v>
      </c>
      <c r="I12" s="86" t="s">
        <v>22</v>
      </c>
      <c r="J12" s="46" t="str">
        <f>'Rekapitulace stavby'!AN8</f>
        <v>24. 4. 2018</v>
      </c>
      <c r="L12" s="30"/>
    </row>
    <row r="13" spans="2:46" s="1" customFormat="1" ht="10.9" customHeight="1">
      <c r="B13" s="30"/>
      <c r="I13" s="85"/>
      <c r="L13" s="30"/>
    </row>
    <row r="14" spans="2:46" s="1" customFormat="1" ht="12" customHeight="1">
      <c r="B14" s="30"/>
      <c r="D14" s="25" t="s">
        <v>24</v>
      </c>
      <c r="I14" s="86" t="s">
        <v>25</v>
      </c>
      <c r="J14" s="16" t="s">
        <v>26</v>
      </c>
      <c r="L14" s="30"/>
    </row>
    <row r="15" spans="2:46" s="1" customFormat="1" ht="18" customHeight="1">
      <c r="B15" s="30"/>
      <c r="E15" s="16" t="s">
        <v>27</v>
      </c>
      <c r="I15" s="86" t="s">
        <v>28</v>
      </c>
      <c r="J15" s="16" t="s">
        <v>29</v>
      </c>
      <c r="L15" s="30"/>
    </row>
    <row r="16" spans="2:46" s="1" customFormat="1" ht="6.95" customHeight="1">
      <c r="B16" s="30"/>
      <c r="I16" s="85"/>
      <c r="L16" s="30"/>
    </row>
    <row r="17" spans="2:12" s="1" customFormat="1" ht="12" customHeight="1">
      <c r="B17" s="30"/>
      <c r="D17" s="25" t="s">
        <v>30</v>
      </c>
      <c r="I17" s="86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0"/>
      <c r="G18" s="220"/>
      <c r="H18" s="220"/>
      <c r="I18" s="86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5"/>
      <c r="L19" s="30"/>
    </row>
    <row r="20" spans="2:12" s="1" customFormat="1" ht="12" customHeight="1">
      <c r="B20" s="30"/>
      <c r="D20" s="25" t="s">
        <v>32</v>
      </c>
      <c r="I20" s="86" t="s">
        <v>25</v>
      </c>
      <c r="J20" s="16" t="s">
        <v>33</v>
      </c>
      <c r="L20" s="30"/>
    </row>
    <row r="21" spans="2:12" s="1" customFormat="1" ht="18" customHeight="1">
      <c r="B21" s="30"/>
      <c r="E21" s="16" t="s">
        <v>34</v>
      </c>
      <c r="I21" s="86" t="s">
        <v>28</v>
      </c>
      <c r="J21" s="16" t="s">
        <v>35</v>
      </c>
      <c r="L21" s="30"/>
    </row>
    <row r="22" spans="2:12" s="1" customFormat="1" ht="6.95" customHeight="1">
      <c r="B22" s="30"/>
      <c r="I22" s="85"/>
      <c r="L22" s="30"/>
    </row>
    <row r="23" spans="2:12" s="1" customFormat="1" ht="12" customHeight="1">
      <c r="B23" s="30"/>
      <c r="D23" s="25" t="s">
        <v>37</v>
      </c>
      <c r="I23" s="86" t="s">
        <v>25</v>
      </c>
      <c r="J23" s="16" t="s">
        <v>38</v>
      </c>
      <c r="L23" s="30"/>
    </row>
    <row r="24" spans="2:12" s="1" customFormat="1" ht="18" customHeight="1">
      <c r="B24" s="30"/>
      <c r="E24" s="16" t="s">
        <v>39</v>
      </c>
      <c r="I24" s="86" t="s">
        <v>28</v>
      </c>
      <c r="J24" s="16" t="s">
        <v>40</v>
      </c>
      <c r="L24" s="30"/>
    </row>
    <row r="25" spans="2:12" s="1" customFormat="1" ht="6.95" customHeight="1">
      <c r="B25" s="30"/>
      <c r="I25" s="85"/>
      <c r="L25" s="30"/>
    </row>
    <row r="26" spans="2:12" s="1" customFormat="1" ht="12" customHeight="1">
      <c r="B26" s="30"/>
      <c r="D26" s="25" t="s">
        <v>41</v>
      </c>
      <c r="I26" s="85"/>
      <c r="L26" s="30"/>
    </row>
    <row r="27" spans="2:12" s="6" customFormat="1" ht="45" customHeight="1">
      <c r="B27" s="87"/>
      <c r="E27" s="224" t="s">
        <v>42</v>
      </c>
      <c r="F27" s="224"/>
      <c r="G27" s="224"/>
      <c r="H27" s="224"/>
      <c r="I27" s="88"/>
      <c r="L27" s="87"/>
    </row>
    <row r="28" spans="2:12" s="1" customFormat="1" ht="6.95" customHeight="1">
      <c r="B28" s="30"/>
      <c r="I28" s="85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9"/>
      <c r="J29" s="47"/>
      <c r="K29" s="47"/>
      <c r="L29" s="30"/>
    </row>
    <row r="30" spans="2:12" s="1" customFormat="1" ht="25.35" customHeight="1">
      <c r="B30" s="30"/>
      <c r="D30" s="90" t="s">
        <v>43</v>
      </c>
      <c r="I30" s="85"/>
      <c r="J30" s="60">
        <f>ROUND(J115,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9"/>
      <c r="J31" s="47"/>
      <c r="K31" s="47"/>
      <c r="L31" s="30"/>
    </row>
    <row r="32" spans="2:12" s="1" customFormat="1" ht="14.45" customHeight="1">
      <c r="B32" s="30"/>
      <c r="F32" s="33" t="s">
        <v>45</v>
      </c>
      <c r="I32" s="91" t="s">
        <v>44</v>
      </c>
      <c r="J32" s="33" t="s">
        <v>46</v>
      </c>
      <c r="L32" s="30"/>
    </row>
    <row r="33" spans="2:12" s="1" customFormat="1" ht="14.45" customHeight="1">
      <c r="B33" s="30"/>
      <c r="D33" s="25" t="s">
        <v>47</v>
      </c>
      <c r="E33" s="25" t="s">
        <v>48</v>
      </c>
      <c r="F33" s="92">
        <f>ROUND((SUM(BE115:BE256)),  2)</f>
        <v>0</v>
      </c>
      <c r="I33" s="93">
        <v>0.21</v>
      </c>
      <c r="J33" s="92">
        <f>ROUND(((SUM(BE115:BE256))*I33),  2)</f>
        <v>0</v>
      </c>
      <c r="L33" s="30"/>
    </row>
    <row r="34" spans="2:12" s="1" customFormat="1" ht="14.45" customHeight="1">
      <c r="B34" s="30"/>
      <c r="E34" s="25" t="s">
        <v>49</v>
      </c>
      <c r="F34" s="92">
        <f>ROUND((SUM(BF115:BF256)),  2)</f>
        <v>0</v>
      </c>
      <c r="I34" s="93">
        <v>0.15</v>
      </c>
      <c r="J34" s="92">
        <f>ROUND(((SUM(BF115:BF256))*I34),  2)</f>
        <v>0</v>
      </c>
      <c r="L34" s="30"/>
    </row>
    <row r="35" spans="2:12" s="1" customFormat="1" ht="14.45" hidden="1" customHeight="1">
      <c r="B35" s="30"/>
      <c r="E35" s="25" t="s">
        <v>50</v>
      </c>
      <c r="F35" s="92">
        <f>ROUND((SUM(BG115:BG256)),  2)</f>
        <v>0</v>
      </c>
      <c r="I35" s="93">
        <v>0.21</v>
      </c>
      <c r="J35" s="92">
        <f>0</f>
        <v>0</v>
      </c>
      <c r="L35" s="30"/>
    </row>
    <row r="36" spans="2:12" s="1" customFormat="1" ht="14.45" hidden="1" customHeight="1">
      <c r="B36" s="30"/>
      <c r="E36" s="25" t="s">
        <v>51</v>
      </c>
      <c r="F36" s="92">
        <f>ROUND((SUM(BH115:BH256)),  2)</f>
        <v>0</v>
      </c>
      <c r="I36" s="93">
        <v>0.15</v>
      </c>
      <c r="J36" s="92">
        <f>0</f>
        <v>0</v>
      </c>
      <c r="L36" s="30"/>
    </row>
    <row r="37" spans="2:12" s="1" customFormat="1" ht="14.45" hidden="1" customHeight="1">
      <c r="B37" s="30"/>
      <c r="E37" s="25" t="s">
        <v>52</v>
      </c>
      <c r="F37" s="92">
        <f>ROUND((SUM(BI115:BI256)),  2)</f>
        <v>0</v>
      </c>
      <c r="I37" s="93">
        <v>0</v>
      </c>
      <c r="J37" s="92">
        <f>0</f>
        <v>0</v>
      </c>
      <c r="L37" s="30"/>
    </row>
    <row r="38" spans="2:12" s="1" customFormat="1" ht="6.95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53</v>
      </c>
      <c r="E39" s="51"/>
      <c r="F39" s="51"/>
      <c r="G39" s="96" t="s">
        <v>54</v>
      </c>
      <c r="H39" s="97" t="s">
        <v>55</v>
      </c>
      <c r="I39" s="98"/>
      <c r="J39" s="99">
        <f>SUM(J30:J37)</f>
        <v>0</v>
      </c>
      <c r="K39" s="100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1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2"/>
      <c r="J44" s="42"/>
      <c r="K44" s="42"/>
      <c r="L44" s="30"/>
    </row>
    <row r="45" spans="2:12" s="1" customFormat="1" ht="24.95" customHeight="1">
      <c r="B45" s="30"/>
      <c r="C45" s="20" t="s">
        <v>124</v>
      </c>
      <c r="I45" s="85"/>
      <c r="L45" s="30"/>
    </row>
    <row r="46" spans="2:12" s="1" customFormat="1" ht="6.95" customHeight="1">
      <c r="B46" s="30"/>
      <c r="I46" s="85"/>
      <c r="L46" s="30"/>
    </row>
    <row r="47" spans="2:12" s="1" customFormat="1" ht="12" customHeight="1">
      <c r="B47" s="30"/>
      <c r="C47" s="25" t="s">
        <v>16</v>
      </c>
      <c r="I47" s="85"/>
      <c r="L47" s="30"/>
    </row>
    <row r="48" spans="2:12" s="1" customFormat="1" ht="16.5" customHeight="1">
      <c r="B48" s="30"/>
      <c r="E48" s="237" t="str">
        <f>E7</f>
        <v>TJ Sokol Nové Strašecí - novostavba občerstvení s krytou terasou</v>
      </c>
      <c r="F48" s="238"/>
      <c r="G48" s="238"/>
      <c r="H48" s="238"/>
      <c r="I48" s="85"/>
      <c r="L48" s="30"/>
    </row>
    <row r="49" spans="2:47" s="1" customFormat="1" ht="12" customHeight="1">
      <c r="B49" s="30"/>
      <c r="C49" s="25" t="s">
        <v>113</v>
      </c>
      <c r="I49" s="85"/>
      <c r="L49" s="30"/>
    </row>
    <row r="50" spans="2:47" s="1" customFormat="1" ht="16.5" customHeight="1">
      <c r="B50" s="30"/>
      <c r="E50" s="217" t="str">
        <f>E9</f>
        <v>04 - ZTI</v>
      </c>
      <c r="F50" s="216"/>
      <c r="G50" s="216"/>
      <c r="H50" s="216"/>
      <c r="I50" s="85"/>
      <c r="L50" s="30"/>
    </row>
    <row r="51" spans="2:47" s="1" customFormat="1" ht="6.95" customHeight="1">
      <c r="B51" s="30"/>
      <c r="I51" s="85"/>
      <c r="L51" s="30"/>
    </row>
    <row r="52" spans="2:47" s="1" customFormat="1" ht="12" customHeight="1">
      <c r="B52" s="30"/>
      <c r="C52" s="25" t="s">
        <v>20</v>
      </c>
      <c r="F52" s="16" t="str">
        <f>F12</f>
        <v>p.č. 1303/6, U stadionu 957, 271 01 Nové Strašecí</v>
      </c>
      <c r="I52" s="86" t="s">
        <v>22</v>
      </c>
      <c r="J52" s="46" t="str">
        <f>IF(J12="","",J12)</f>
        <v>24. 4. 2018</v>
      </c>
      <c r="L52" s="30"/>
    </row>
    <row r="53" spans="2:47" s="1" customFormat="1" ht="6.95" customHeight="1">
      <c r="B53" s="30"/>
      <c r="I53" s="85"/>
      <c r="L53" s="30"/>
    </row>
    <row r="54" spans="2:47" s="1" customFormat="1" ht="13.7" customHeight="1">
      <c r="B54" s="30"/>
      <c r="C54" s="25" t="s">
        <v>24</v>
      </c>
      <c r="F54" s="16" t="str">
        <f>E15</f>
        <v>Město Nové Strašecí</v>
      </c>
      <c r="I54" s="86" t="s">
        <v>32</v>
      </c>
      <c r="J54" s="28" t="str">
        <f>E21</f>
        <v>Milota spol. s r.o.</v>
      </c>
      <c r="L54" s="30"/>
    </row>
    <row r="55" spans="2:47" s="1" customFormat="1" ht="24.95" customHeight="1">
      <c r="B55" s="30"/>
      <c r="C55" s="25" t="s">
        <v>30</v>
      </c>
      <c r="F55" s="16" t="str">
        <f>IF(E18="","",E18)</f>
        <v>Vyplň údaj</v>
      </c>
      <c r="I55" s="86" t="s">
        <v>37</v>
      </c>
      <c r="J55" s="28" t="str">
        <f>E24</f>
        <v>STAGA stavební agentura s.r.o.</v>
      </c>
      <c r="L55" s="30"/>
    </row>
    <row r="56" spans="2:47" s="1" customFormat="1" ht="10.35" customHeight="1">
      <c r="B56" s="30"/>
      <c r="I56" s="85"/>
      <c r="L56" s="30"/>
    </row>
    <row r="57" spans="2:47" s="1" customFormat="1" ht="29.25" customHeight="1">
      <c r="B57" s="30"/>
      <c r="C57" s="103" t="s">
        <v>125</v>
      </c>
      <c r="D57" s="94"/>
      <c r="E57" s="94"/>
      <c r="F57" s="94"/>
      <c r="G57" s="94"/>
      <c r="H57" s="94"/>
      <c r="I57" s="104"/>
      <c r="J57" s="105" t="s">
        <v>126</v>
      </c>
      <c r="K57" s="94"/>
      <c r="L57" s="30"/>
    </row>
    <row r="58" spans="2:47" s="1" customFormat="1" ht="10.35" customHeight="1">
      <c r="B58" s="30"/>
      <c r="I58" s="85"/>
      <c r="L58" s="30"/>
    </row>
    <row r="59" spans="2:47" s="1" customFormat="1" ht="22.9" customHeight="1">
      <c r="B59" s="30"/>
      <c r="C59" s="106" t="s">
        <v>127</v>
      </c>
      <c r="I59" s="85"/>
      <c r="J59" s="60">
        <f>J115</f>
        <v>0</v>
      </c>
      <c r="L59" s="30"/>
      <c r="AU59" s="16" t="s">
        <v>128</v>
      </c>
    </row>
    <row r="60" spans="2:47" s="7" customFormat="1" ht="24.95" customHeight="1">
      <c r="B60" s="107"/>
      <c r="D60" s="108" t="s">
        <v>149</v>
      </c>
      <c r="E60" s="109"/>
      <c r="F60" s="109"/>
      <c r="G60" s="109"/>
      <c r="H60" s="109"/>
      <c r="I60" s="110"/>
      <c r="J60" s="111">
        <f>J116</f>
        <v>0</v>
      </c>
      <c r="L60" s="107"/>
    </row>
    <row r="61" spans="2:47" s="8" customFormat="1" ht="19.899999999999999" customHeight="1">
      <c r="B61" s="112"/>
      <c r="D61" s="113" t="s">
        <v>1083</v>
      </c>
      <c r="E61" s="114"/>
      <c r="F61" s="114"/>
      <c r="G61" s="114"/>
      <c r="H61" s="114"/>
      <c r="I61" s="115"/>
      <c r="J61" s="116">
        <f>J117</f>
        <v>0</v>
      </c>
      <c r="L61" s="112"/>
    </row>
    <row r="62" spans="2:47" s="8" customFormat="1" ht="19.899999999999999" customHeight="1">
      <c r="B62" s="112"/>
      <c r="D62" s="113" t="s">
        <v>1084</v>
      </c>
      <c r="E62" s="114"/>
      <c r="F62" s="114"/>
      <c r="G62" s="114"/>
      <c r="H62" s="114"/>
      <c r="I62" s="115"/>
      <c r="J62" s="116">
        <f>J121</f>
        <v>0</v>
      </c>
      <c r="L62" s="112"/>
    </row>
    <row r="63" spans="2:47" s="8" customFormat="1" ht="19.899999999999999" customHeight="1">
      <c r="B63" s="112"/>
      <c r="D63" s="113" t="s">
        <v>1085</v>
      </c>
      <c r="E63" s="114"/>
      <c r="F63" s="114"/>
      <c r="G63" s="114"/>
      <c r="H63" s="114"/>
      <c r="I63" s="115"/>
      <c r="J63" s="116">
        <f>J124</f>
        <v>0</v>
      </c>
      <c r="L63" s="112"/>
    </row>
    <row r="64" spans="2:47" s="8" customFormat="1" ht="14.85" customHeight="1">
      <c r="B64" s="112"/>
      <c r="D64" s="113" t="s">
        <v>1086</v>
      </c>
      <c r="E64" s="114"/>
      <c r="F64" s="114"/>
      <c r="G64" s="114"/>
      <c r="H64" s="114"/>
      <c r="I64" s="115"/>
      <c r="J64" s="116">
        <f>J125</f>
        <v>0</v>
      </c>
      <c r="L64" s="112"/>
    </row>
    <row r="65" spans="2:12" s="8" customFormat="1" ht="14.85" customHeight="1">
      <c r="B65" s="112"/>
      <c r="D65" s="113" t="s">
        <v>1087</v>
      </c>
      <c r="E65" s="114"/>
      <c r="F65" s="114"/>
      <c r="G65" s="114"/>
      <c r="H65" s="114"/>
      <c r="I65" s="115"/>
      <c r="J65" s="116">
        <f>J129</f>
        <v>0</v>
      </c>
      <c r="L65" s="112"/>
    </row>
    <row r="66" spans="2:12" s="8" customFormat="1" ht="19.899999999999999" customHeight="1">
      <c r="B66" s="112"/>
      <c r="D66" s="113" t="s">
        <v>1088</v>
      </c>
      <c r="E66" s="114"/>
      <c r="F66" s="114"/>
      <c r="G66" s="114"/>
      <c r="H66" s="114"/>
      <c r="I66" s="115"/>
      <c r="J66" s="116">
        <f>J132</f>
        <v>0</v>
      </c>
      <c r="L66" s="112"/>
    </row>
    <row r="67" spans="2:12" s="8" customFormat="1" ht="14.85" customHeight="1">
      <c r="B67" s="112"/>
      <c r="D67" s="113" t="s">
        <v>1089</v>
      </c>
      <c r="E67" s="114"/>
      <c r="F67" s="114"/>
      <c r="G67" s="114"/>
      <c r="H67" s="114"/>
      <c r="I67" s="115"/>
      <c r="J67" s="116">
        <f>J133</f>
        <v>0</v>
      </c>
      <c r="L67" s="112"/>
    </row>
    <row r="68" spans="2:12" s="8" customFormat="1" ht="14.85" customHeight="1">
      <c r="B68" s="112"/>
      <c r="D68" s="113" t="s">
        <v>1090</v>
      </c>
      <c r="E68" s="114"/>
      <c r="F68" s="114"/>
      <c r="G68" s="114"/>
      <c r="H68" s="114"/>
      <c r="I68" s="115"/>
      <c r="J68" s="116">
        <f>J139</f>
        <v>0</v>
      </c>
      <c r="L68" s="112"/>
    </row>
    <row r="69" spans="2:12" s="8" customFormat="1" ht="19.899999999999999" customHeight="1">
      <c r="B69" s="112"/>
      <c r="D69" s="113" t="s">
        <v>1091</v>
      </c>
      <c r="E69" s="114"/>
      <c r="F69" s="114"/>
      <c r="G69" s="114"/>
      <c r="H69" s="114"/>
      <c r="I69" s="115"/>
      <c r="J69" s="116">
        <f>J144</f>
        <v>0</v>
      </c>
      <c r="L69" s="112"/>
    </row>
    <row r="70" spans="2:12" s="8" customFormat="1" ht="19.899999999999999" customHeight="1">
      <c r="B70" s="112"/>
      <c r="D70" s="113" t="s">
        <v>1092</v>
      </c>
      <c r="E70" s="114"/>
      <c r="F70" s="114"/>
      <c r="G70" s="114"/>
      <c r="H70" s="114"/>
      <c r="I70" s="115"/>
      <c r="J70" s="116">
        <f>J150</f>
        <v>0</v>
      </c>
      <c r="L70" s="112"/>
    </row>
    <row r="71" spans="2:12" s="8" customFormat="1" ht="14.85" customHeight="1">
      <c r="B71" s="112"/>
      <c r="D71" s="113" t="s">
        <v>1093</v>
      </c>
      <c r="E71" s="114"/>
      <c r="F71" s="114"/>
      <c r="G71" s="114"/>
      <c r="H71" s="114"/>
      <c r="I71" s="115"/>
      <c r="J71" s="116">
        <f>J151</f>
        <v>0</v>
      </c>
      <c r="L71" s="112"/>
    </row>
    <row r="72" spans="2:12" s="8" customFormat="1" ht="14.85" customHeight="1">
      <c r="B72" s="112"/>
      <c r="D72" s="113" t="s">
        <v>1094</v>
      </c>
      <c r="E72" s="114"/>
      <c r="F72" s="114"/>
      <c r="G72" s="114"/>
      <c r="H72" s="114"/>
      <c r="I72" s="115"/>
      <c r="J72" s="116">
        <f>J154</f>
        <v>0</v>
      </c>
      <c r="L72" s="112"/>
    </row>
    <row r="73" spans="2:12" s="8" customFormat="1" ht="14.85" customHeight="1">
      <c r="B73" s="112"/>
      <c r="D73" s="113" t="s">
        <v>1095</v>
      </c>
      <c r="E73" s="114"/>
      <c r="F73" s="114"/>
      <c r="G73" s="114"/>
      <c r="H73" s="114"/>
      <c r="I73" s="115"/>
      <c r="J73" s="116">
        <f>J157</f>
        <v>0</v>
      </c>
      <c r="L73" s="112"/>
    </row>
    <row r="74" spans="2:12" s="8" customFormat="1" ht="19.899999999999999" customHeight="1">
      <c r="B74" s="112"/>
      <c r="D74" s="113" t="s">
        <v>1096</v>
      </c>
      <c r="E74" s="114"/>
      <c r="F74" s="114"/>
      <c r="G74" s="114"/>
      <c r="H74" s="114"/>
      <c r="I74" s="115"/>
      <c r="J74" s="116">
        <f>J159</f>
        <v>0</v>
      </c>
      <c r="L74" s="112"/>
    </row>
    <row r="75" spans="2:12" s="8" customFormat="1" ht="14.85" customHeight="1">
      <c r="B75" s="112"/>
      <c r="D75" s="113" t="s">
        <v>1097</v>
      </c>
      <c r="E75" s="114"/>
      <c r="F75" s="114"/>
      <c r="G75" s="114"/>
      <c r="H75" s="114"/>
      <c r="I75" s="115"/>
      <c r="J75" s="116">
        <f>J160</f>
        <v>0</v>
      </c>
      <c r="L75" s="112"/>
    </row>
    <row r="76" spans="2:12" s="8" customFormat="1" ht="14.85" customHeight="1">
      <c r="B76" s="112"/>
      <c r="D76" s="113" t="s">
        <v>1098</v>
      </c>
      <c r="E76" s="114"/>
      <c r="F76" s="114"/>
      <c r="G76" s="114"/>
      <c r="H76" s="114"/>
      <c r="I76" s="115"/>
      <c r="J76" s="116">
        <f>J166</f>
        <v>0</v>
      </c>
      <c r="L76" s="112"/>
    </row>
    <row r="77" spans="2:12" s="8" customFormat="1" ht="14.85" customHeight="1">
      <c r="B77" s="112"/>
      <c r="D77" s="113" t="s">
        <v>1099</v>
      </c>
      <c r="E77" s="114"/>
      <c r="F77" s="114"/>
      <c r="G77" s="114"/>
      <c r="H77" s="114"/>
      <c r="I77" s="115"/>
      <c r="J77" s="116">
        <f>J169</f>
        <v>0</v>
      </c>
      <c r="L77" s="112"/>
    </row>
    <row r="78" spans="2:12" s="8" customFormat="1" ht="14.85" customHeight="1">
      <c r="B78" s="112"/>
      <c r="D78" s="113" t="s">
        <v>1100</v>
      </c>
      <c r="E78" s="114"/>
      <c r="F78" s="114"/>
      <c r="G78" s="114"/>
      <c r="H78" s="114"/>
      <c r="I78" s="115"/>
      <c r="J78" s="116">
        <f>J171</f>
        <v>0</v>
      </c>
      <c r="L78" s="112"/>
    </row>
    <row r="79" spans="2:12" s="8" customFormat="1" ht="14.85" customHeight="1">
      <c r="B79" s="112"/>
      <c r="D79" s="113" t="s">
        <v>1101</v>
      </c>
      <c r="E79" s="114"/>
      <c r="F79" s="114"/>
      <c r="G79" s="114"/>
      <c r="H79" s="114"/>
      <c r="I79" s="115"/>
      <c r="J79" s="116">
        <f>J174</f>
        <v>0</v>
      </c>
      <c r="L79" s="112"/>
    </row>
    <row r="80" spans="2:12" s="8" customFormat="1" ht="14.85" customHeight="1">
      <c r="B80" s="112"/>
      <c r="D80" s="113" t="s">
        <v>1102</v>
      </c>
      <c r="E80" s="114"/>
      <c r="F80" s="114"/>
      <c r="G80" s="114"/>
      <c r="H80" s="114"/>
      <c r="I80" s="115"/>
      <c r="J80" s="116">
        <f>J178</f>
        <v>0</v>
      </c>
      <c r="L80" s="112"/>
    </row>
    <row r="81" spans="2:12" s="8" customFormat="1" ht="14.85" customHeight="1">
      <c r="B81" s="112"/>
      <c r="D81" s="113" t="s">
        <v>1103</v>
      </c>
      <c r="E81" s="114"/>
      <c r="F81" s="114"/>
      <c r="G81" s="114"/>
      <c r="H81" s="114"/>
      <c r="I81" s="115"/>
      <c r="J81" s="116">
        <f>J181</f>
        <v>0</v>
      </c>
      <c r="L81" s="112"/>
    </row>
    <row r="82" spans="2:12" s="8" customFormat="1" ht="14.85" customHeight="1">
      <c r="B82" s="112"/>
      <c r="D82" s="113" t="s">
        <v>1104</v>
      </c>
      <c r="E82" s="114"/>
      <c r="F82" s="114"/>
      <c r="G82" s="114"/>
      <c r="H82" s="114"/>
      <c r="I82" s="115"/>
      <c r="J82" s="116">
        <f>J187</f>
        <v>0</v>
      </c>
      <c r="L82" s="112"/>
    </row>
    <row r="83" spans="2:12" s="8" customFormat="1" ht="14.85" customHeight="1">
      <c r="B83" s="112"/>
      <c r="D83" s="113" t="s">
        <v>1105</v>
      </c>
      <c r="E83" s="114"/>
      <c r="F83" s="114"/>
      <c r="G83" s="114"/>
      <c r="H83" s="114"/>
      <c r="I83" s="115"/>
      <c r="J83" s="116">
        <f>J190</f>
        <v>0</v>
      </c>
      <c r="L83" s="112"/>
    </row>
    <row r="84" spans="2:12" s="8" customFormat="1" ht="14.85" customHeight="1">
      <c r="B84" s="112"/>
      <c r="D84" s="113" t="s">
        <v>1106</v>
      </c>
      <c r="E84" s="114"/>
      <c r="F84" s="114"/>
      <c r="G84" s="114"/>
      <c r="H84" s="114"/>
      <c r="I84" s="115"/>
      <c r="J84" s="116">
        <f>J194</f>
        <v>0</v>
      </c>
      <c r="L84" s="112"/>
    </row>
    <row r="85" spans="2:12" s="8" customFormat="1" ht="14.85" customHeight="1">
      <c r="B85" s="112"/>
      <c r="D85" s="113" t="s">
        <v>1107</v>
      </c>
      <c r="E85" s="114"/>
      <c r="F85" s="114"/>
      <c r="G85" s="114"/>
      <c r="H85" s="114"/>
      <c r="I85" s="115"/>
      <c r="J85" s="116">
        <f>J197</f>
        <v>0</v>
      </c>
      <c r="L85" s="112"/>
    </row>
    <row r="86" spans="2:12" s="8" customFormat="1" ht="14.85" customHeight="1">
      <c r="B86" s="112"/>
      <c r="D86" s="113" t="s">
        <v>1108</v>
      </c>
      <c r="E86" s="114"/>
      <c r="F86" s="114"/>
      <c r="G86" s="114"/>
      <c r="H86" s="114"/>
      <c r="I86" s="115"/>
      <c r="J86" s="116">
        <f>J201</f>
        <v>0</v>
      </c>
      <c r="L86" s="112"/>
    </row>
    <row r="87" spans="2:12" s="8" customFormat="1" ht="19.899999999999999" customHeight="1">
      <c r="B87" s="112"/>
      <c r="D87" s="113" t="s">
        <v>1109</v>
      </c>
      <c r="E87" s="114"/>
      <c r="F87" s="114"/>
      <c r="G87" s="114"/>
      <c r="H87" s="114"/>
      <c r="I87" s="115"/>
      <c r="J87" s="116">
        <f>J204</f>
        <v>0</v>
      </c>
      <c r="L87" s="112"/>
    </row>
    <row r="88" spans="2:12" s="8" customFormat="1" ht="14.85" customHeight="1">
      <c r="B88" s="112"/>
      <c r="D88" s="113" t="s">
        <v>1110</v>
      </c>
      <c r="E88" s="114"/>
      <c r="F88" s="114"/>
      <c r="G88" s="114"/>
      <c r="H88" s="114"/>
      <c r="I88" s="115"/>
      <c r="J88" s="116">
        <f>J205</f>
        <v>0</v>
      </c>
      <c r="L88" s="112"/>
    </row>
    <row r="89" spans="2:12" s="8" customFormat="1" ht="14.85" customHeight="1">
      <c r="B89" s="112"/>
      <c r="D89" s="113" t="s">
        <v>1111</v>
      </c>
      <c r="E89" s="114"/>
      <c r="F89" s="114"/>
      <c r="G89" s="114"/>
      <c r="H89" s="114"/>
      <c r="I89" s="115"/>
      <c r="J89" s="116">
        <f>J210</f>
        <v>0</v>
      </c>
      <c r="L89" s="112"/>
    </row>
    <row r="90" spans="2:12" s="8" customFormat="1" ht="14.85" customHeight="1">
      <c r="B90" s="112"/>
      <c r="D90" s="113" t="s">
        <v>1112</v>
      </c>
      <c r="E90" s="114"/>
      <c r="F90" s="114"/>
      <c r="G90" s="114"/>
      <c r="H90" s="114"/>
      <c r="I90" s="115"/>
      <c r="J90" s="116">
        <f>J216</f>
        <v>0</v>
      </c>
      <c r="L90" s="112"/>
    </row>
    <row r="91" spans="2:12" s="8" customFormat="1" ht="14.85" customHeight="1">
      <c r="B91" s="112"/>
      <c r="D91" s="113" t="s">
        <v>1113</v>
      </c>
      <c r="E91" s="114"/>
      <c r="F91" s="114"/>
      <c r="G91" s="114"/>
      <c r="H91" s="114"/>
      <c r="I91" s="115"/>
      <c r="J91" s="116">
        <f>J218</f>
        <v>0</v>
      </c>
      <c r="L91" s="112"/>
    </row>
    <row r="92" spans="2:12" s="8" customFormat="1" ht="14.85" customHeight="1">
      <c r="B92" s="112"/>
      <c r="D92" s="113" t="s">
        <v>1114</v>
      </c>
      <c r="E92" s="114"/>
      <c r="F92" s="114"/>
      <c r="G92" s="114"/>
      <c r="H92" s="114"/>
      <c r="I92" s="115"/>
      <c r="J92" s="116">
        <f>J221</f>
        <v>0</v>
      </c>
      <c r="L92" s="112"/>
    </row>
    <row r="93" spans="2:12" s="8" customFormat="1" ht="14.85" customHeight="1">
      <c r="B93" s="112"/>
      <c r="D93" s="113" t="s">
        <v>1115</v>
      </c>
      <c r="E93" s="114"/>
      <c r="F93" s="114"/>
      <c r="G93" s="114"/>
      <c r="H93" s="114"/>
      <c r="I93" s="115"/>
      <c r="J93" s="116">
        <f>J233</f>
        <v>0</v>
      </c>
      <c r="L93" s="112"/>
    </row>
    <row r="94" spans="2:12" s="8" customFormat="1" ht="14.85" customHeight="1">
      <c r="B94" s="112"/>
      <c r="D94" s="113" t="s">
        <v>1116</v>
      </c>
      <c r="E94" s="114"/>
      <c r="F94" s="114"/>
      <c r="G94" s="114"/>
      <c r="H94" s="114"/>
      <c r="I94" s="115"/>
      <c r="J94" s="116">
        <f>J244</f>
        <v>0</v>
      </c>
      <c r="L94" s="112"/>
    </row>
    <row r="95" spans="2:12" s="8" customFormat="1" ht="14.85" customHeight="1">
      <c r="B95" s="112"/>
      <c r="D95" s="113" t="s">
        <v>1117</v>
      </c>
      <c r="E95" s="114"/>
      <c r="F95" s="114"/>
      <c r="G95" s="114"/>
      <c r="H95" s="114"/>
      <c r="I95" s="115"/>
      <c r="J95" s="116">
        <f>J248</f>
        <v>0</v>
      </c>
      <c r="L95" s="112"/>
    </row>
    <row r="96" spans="2:12" s="1" customFormat="1" ht="21.75" customHeight="1">
      <c r="B96" s="30"/>
      <c r="I96" s="85"/>
      <c r="L96" s="30"/>
    </row>
    <row r="97" spans="2:12" s="1" customFormat="1" ht="6.95" customHeight="1">
      <c r="B97" s="39"/>
      <c r="C97" s="40"/>
      <c r="D97" s="40"/>
      <c r="E97" s="40"/>
      <c r="F97" s="40"/>
      <c r="G97" s="40"/>
      <c r="H97" s="40"/>
      <c r="I97" s="101"/>
      <c r="J97" s="40"/>
      <c r="K97" s="40"/>
      <c r="L97" s="30"/>
    </row>
    <row r="101" spans="2:12" s="1" customFormat="1" ht="6.95" customHeight="1">
      <c r="B101" s="41"/>
      <c r="C101" s="42"/>
      <c r="D101" s="42"/>
      <c r="E101" s="42"/>
      <c r="F101" s="42"/>
      <c r="G101" s="42"/>
      <c r="H101" s="42"/>
      <c r="I101" s="102"/>
      <c r="J101" s="42"/>
      <c r="K101" s="42"/>
      <c r="L101" s="30"/>
    </row>
    <row r="102" spans="2:12" s="1" customFormat="1" ht="24.95" customHeight="1">
      <c r="B102" s="30"/>
      <c r="C102" s="20" t="s">
        <v>150</v>
      </c>
      <c r="I102" s="85"/>
      <c r="L102" s="30"/>
    </row>
    <row r="103" spans="2:12" s="1" customFormat="1" ht="6.95" customHeight="1">
      <c r="B103" s="30"/>
      <c r="I103" s="85"/>
      <c r="L103" s="30"/>
    </row>
    <row r="104" spans="2:12" s="1" customFormat="1" ht="12" customHeight="1">
      <c r="B104" s="30"/>
      <c r="C104" s="25" t="s">
        <v>16</v>
      </c>
      <c r="I104" s="85"/>
      <c r="L104" s="30"/>
    </row>
    <row r="105" spans="2:12" s="1" customFormat="1" ht="16.5" customHeight="1">
      <c r="B105" s="30"/>
      <c r="E105" s="237" t="str">
        <f>E7</f>
        <v>TJ Sokol Nové Strašecí - novostavba občerstvení s krytou terasou</v>
      </c>
      <c r="F105" s="238"/>
      <c r="G105" s="238"/>
      <c r="H105" s="238"/>
      <c r="I105" s="85"/>
      <c r="L105" s="30"/>
    </row>
    <row r="106" spans="2:12" s="1" customFormat="1" ht="12" customHeight="1">
      <c r="B106" s="30"/>
      <c r="C106" s="25" t="s">
        <v>113</v>
      </c>
      <c r="I106" s="85"/>
      <c r="L106" s="30"/>
    </row>
    <row r="107" spans="2:12" s="1" customFormat="1" ht="16.5" customHeight="1">
      <c r="B107" s="30"/>
      <c r="E107" s="217" t="str">
        <f>E9</f>
        <v>04 - ZTI</v>
      </c>
      <c r="F107" s="216"/>
      <c r="G107" s="216"/>
      <c r="H107" s="216"/>
      <c r="I107" s="85"/>
      <c r="L107" s="30"/>
    </row>
    <row r="108" spans="2:12" s="1" customFormat="1" ht="6.95" customHeight="1">
      <c r="B108" s="30"/>
      <c r="I108" s="85"/>
      <c r="L108" s="30"/>
    </row>
    <row r="109" spans="2:12" s="1" customFormat="1" ht="12" customHeight="1">
      <c r="B109" s="30"/>
      <c r="C109" s="25" t="s">
        <v>20</v>
      </c>
      <c r="F109" s="16" t="str">
        <f>F12</f>
        <v>p.č. 1303/6, U stadionu 957, 271 01 Nové Strašecí</v>
      </c>
      <c r="I109" s="86" t="s">
        <v>22</v>
      </c>
      <c r="J109" s="46" t="str">
        <f>IF(J12="","",J12)</f>
        <v>24. 4. 2018</v>
      </c>
      <c r="L109" s="30"/>
    </row>
    <row r="110" spans="2:12" s="1" customFormat="1" ht="6.95" customHeight="1">
      <c r="B110" s="30"/>
      <c r="I110" s="85"/>
      <c r="L110" s="30"/>
    </row>
    <row r="111" spans="2:12" s="1" customFormat="1" ht="13.7" customHeight="1">
      <c r="B111" s="30"/>
      <c r="C111" s="25" t="s">
        <v>24</v>
      </c>
      <c r="F111" s="16" t="str">
        <f>E15</f>
        <v>Město Nové Strašecí</v>
      </c>
      <c r="I111" s="86" t="s">
        <v>32</v>
      </c>
      <c r="J111" s="28" t="str">
        <f>E21</f>
        <v>Milota spol. s r.o.</v>
      </c>
      <c r="L111" s="30"/>
    </row>
    <row r="112" spans="2:12" s="1" customFormat="1" ht="24.95" customHeight="1">
      <c r="B112" s="30"/>
      <c r="C112" s="25" t="s">
        <v>30</v>
      </c>
      <c r="F112" s="16" t="str">
        <f>IF(E18="","",E18)</f>
        <v>Vyplň údaj</v>
      </c>
      <c r="I112" s="86" t="s">
        <v>37</v>
      </c>
      <c r="J112" s="28" t="str">
        <f>E24</f>
        <v>STAGA stavební agentura s.r.o.</v>
      </c>
      <c r="L112" s="30"/>
    </row>
    <row r="113" spans="2:65" s="1" customFormat="1" ht="10.35" customHeight="1">
      <c r="B113" s="30"/>
      <c r="I113" s="85"/>
      <c r="L113" s="30"/>
    </row>
    <row r="114" spans="2:65" s="9" customFormat="1" ht="29.25" customHeight="1">
      <c r="B114" s="117"/>
      <c r="C114" s="118" t="s">
        <v>151</v>
      </c>
      <c r="D114" s="119" t="s">
        <v>62</v>
      </c>
      <c r="E114" s="119" t="s">
        <v>58</v>
      </c>
      <c r="F114" s="119" t="s">
        <v>59</v>
      </c>
      <c r="G114" s="119" t="s">
        <v>152</v>
      </c>
      <c r="H114" s="119" t="s">
        <v>153</v>
      </c>
      <c r="I114" s="120" t="s">
        <v>154</v>
      </c>
      <c r="J114" s="119" t="s">
        <v>126</v>
      </c>
      <c r="K114" s="121" t="s">
        <v>155</v>
      </c>
      <c r="L114" s="117"/>
      <c r="M114" s="53" t="s">
        <v>1</v>
      </c>
      <c r="N114" s="54" t="s">
        <v>47</v>
      </c>
      <c r="O114" s="54" t="s">
        <v>156</v>
      </c>
      <c r="P114" s="54" t="s">
        <v>157</v>
      </c>
      <c r="Q114" s="54" t="s">
        <v>158</v>
      </c>
      <c r="R114" s="54" t="s">
        <v>159</v>
      </c>
      <c r="S114" s="54" t="s">
        <v>160</v>
      </c>
      <c r="T114" s="55" t="s">
        <v>161</v>
      </c>
    </row>
    <row r="115" spans="2:65" s="1" customFormat="1" ht="22.9" customHeight="1">
      <c r="B115" s="30"/>
      <c r="C115" s="58" t="s">
        <v>162</v>
      </c>
      <c r="I115" s="85"/>
      <c r="J115" s="122">
        <f>BK115</f>
        <v>0</v>
      </c>
      <c r="L115" s="30"/>
      <c r="M115" s="56"/>
      <c r="N115" s="47"/>
      <c r="O115" s="47"/>
      <c r="P115" s="123">
        <f>P116</f>
        <v>0</v>
      </c>
      <c r="Q115" s="47"/>
      <c r="R115" s="123">
        <f>R116</f>
        <v>0</v>
      </c>
      <c r="S115" s="47"/>
      <c r="T115" s="124">
        <f>T116</f>
        <v>0</v>
      </c>
      <c r="AT115" s="16" t="s">
        <v>76</v>
      </c>
      <c r="AU115" s="16" t="s">
        <v>128</v>
      </c>
      <c r="BK115" s="125">
        <f>BK116</f>
        <v>0</v>
      </c>
    </row>
    <row r="116" spans="2:65" s="10" customFormat="1" ht="25.9" customHeight="1">
      <c r="B116" s="126"/>
      <c r="D116" s="127" t="s">
        <v>76</v>
      </c>
      <c r="E116" s="128" t="s">
        <v>1067</v>
      </c>
      <c r="F116" s="128" t="s">
        <v>1068</v>
      </c>
      <c r="I116" s="129"/>
      <c r="J116" s="130">
        <f>BK116</f>
        <v>0</v>
      </c>
      <c r="L116" s="126"/>
      <c r="M116" s="131"/>
      <c r="N116" s="132"/>
      <c r="O116" s="132"/>
      <c r="P116" s="133">
        <f>P117+P121+P124+P132+P144+P150+P159+P204</f>
        <v>0</v>
      </c>
      <c r="Q116" s="132"/>
      <c r="R116" s="133">
        <f>R117+R121+R124+R132+R144+R150+R159+R204</f>
        <v>0</v>
      </c>
      <c r="S116" s="132"/>
      <c r="T116" s="134">
        <f>T117+T121+T124+T132+T144+T150+T159+T204</f>
        <v>0</v>
      </c>
      <c r="AR116" s="127" t="s">
        <v>172</v>
      </c>
      <c r="AT116" s="135" t="s">
        <v>76</v>
      </c>
      <c r="AU116" s="135" t="s">
        <v>77</v>
      </c>
      <c r="AY116" s="127" t="s">
        <v>165</v>
      </c>
      <c r="BK116" s="136">
        <f>BK117+BK121+BK124+BK132+BK144+BK150+BK159+BK204</f>
        <v>0</v>
      </c>
    </row>
    <row r="117" spans="2:65" s="10" customFormat="1" ht="22.9" customHeight="1">
      <c r="B117" s="126"/>
      <c r="D117" s="127" t="s">
        <v>76</v>
      </c>
      <c r="E117" s="137" t="s">
        <v>1118</v>
      </c>
      <c r="F117" s="137" t="s">
        <v>1119</v>
      </c>
      <c r="I117" s="129"/>
      <c r="J117" s="138">
        <f>BK117</f>
        <v>0</v>
      </c>
      <c r="L117" s="126"/>
      <c r="M117" s="131"/>
      <c r="N117" s="132"/>
      <c r="O117" s="132"/>
      <c r="P117" s="133">
        <f>SUM(P118:P120)</f>
        <v>0</v>
      </c>
      <c r="Q117" s="132"/>
      <c r="R117" s="133">
        <f>SUM(R118:R120)</f>
        <v>0</v>
      </c>
      <c r="S117" s="132"/>
      <c r="T117" s="134">
        <f>SUM(T118:T120)</f>
        <v>0</v>
      </c>
      <c r="AR117" s="127" t="s">
        <v>172</v>
      </c>
      <c r="AT117" s="135" t="s">
        <v>76</v>
      </c>
      <c r="AU117" s="135" t="s">
        <v>85</v>
      </c>
      <c r="AY117" s="127" t="s">
        <v>165</v>
      </c>
      <c r="BK117" s="136">
        <f>SUM(BK118:BK120)</f>
        <v>0</v>
      </c>
    </row>
    <row r="118" spans="2:65" s="1" customFormat="1" ht="16.5" customHeight="1">
      <c r="B118" s="139"/>
      <c r="C118" s="140" t="s">
        <v>85</v>
      </c>
      <c r="D118" s="140" t="s">
        <v>167</v>
      </c>
      <c r="E118" s="141" t="s">
        <v>1120</v>
      </c>
      <c r="F118" s="142" t="s">
        <v>1121</v>
      </c>
      <c r="G118" s="143" t="s">
        <v>378</v>
      </c>
      <c r="H118" s="144">
        <v>1</v>
      </c>
      <c r="I118" s="145"/>
      <c r="J118" s="146">
        <f>ROUND(I118*H118,2)</f>
        <v>0</v>
      </c>
      <c r="K118" s="142" t="s">
        <v>1</v>
      </c>
      <c r="L118" s="30"/>
      <c r="M118" s="147" t="s">
        <v>1</v>
      </c>
      <c r="N118" s="148" t="s">
        <v>48</v>
      </c>
      <c r="O118" s="49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AR118" s="16" t="s">
        <v>1072</v>
      </c>
      <c r="AT118" s="16" t="s">
        <v>167</v>
      </c>
      <c r="AU118" s="16" t="s">
        <v>87</v>
      </c>
      <c r="AY118" s="16" t="s">
        <v>165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6" t="s">
        <v>85</v>
      </c>
      <c r="BK118" s="151">
        <f>ROUND(I118*H118,2)</f>
        <v>0</v>
      </c>
      <c r="BL118" s="16" t="s">
        <v>1072</v>
      </c>
      <c r="BM118" s="16" t="s">
        <v>1122</v>
      </c>
    </row>
    <row r="119" spans="2:65" s="1" customFormat="1" ht="16.5" customHeight="1">
      <c r="B119" s="139"/>
      <c r="C119" s="140" t="s">
        <v>87</v>
      </c>
      <c r="D119" s="140" t="s">
        <v>167</v>
      </c>
      <c r="E119" s="141" t="s">
        <v>1123</v>
      </c>
      <c r="F119" s="142" t="s">
        <v>1124</v>
      </c>
      <c r="G119" s="143" t="s">
        <v>378</v>
      </c>
      <c r="H119" s="144">
        <v>1</v>
      </c>
      <c r="I119" s="145"/>
      <c r="J119" s="146">
        <f>ROUND(I119*H119,2)</f>
        <v>0</v>
      </c>
      <c r="K119" s="142" t="s">
        <v>1</v>
      </c>
      <c r="L119" s="30"/>
      <c r="M119" s="147" t="s">
        <v>1</v>
      </c>
      <c r="N119" s="148" t="s">
        <v>48</v>
      </c>
      <c r="O119" s="49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AR119" s="16" t="s">
        <v>1072</v>
      </c>
      <c r="AT119" s="16" t="s">
        <v>167</v>
      </c>
      <c r="AU119" s="16" t="s">
        <v>87</v>
      </c>
      <c r="AY119" s="16" t="s">
        <v>165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6" t="s">
        <v>85</v>
      </c>
      <c r="BK119" s="151">
        <f>ROUND(I119*H119,2)</f>
        <v>0</v>
      </c>
      <c r="BL119" s="16" t="s">
        <v>1072</v>
      </c>
      <c r="BM119" s="16" t="s">
        <v>1125</v>
      </c>
    </row>
    <row r="120" spans="2:65" s="1" customFormat="1" ht="16.5" customHeight="1">
      <c r="B120" s="139"/>
      <c r="C120" s="140" t="s">
        <v>181</v>
      </c>
      <c r="D120" s="140" t="s">
        <v>167</v>
      </c>
      <c r="E120" s="141" t="s">
        <v>1126</v>
      </c>
      <c r="F120" s="142" t="s">
        <v>1127</v>
      </c>
      <c r="G120" s="143" t="s">
        <v>378</v>
      </c>
      <c r="H120" s="144">
        <v>1</v>
      </c>
      <c r="I120" s="145"/>
      <c r="J120" s="146">
        <f>ROUND(I120*H120,2)</f>
        <v>0</v>
      </c>
      <c r="K120" s="142" t="s">
        <v>1</v>
      </c>
      <c r="L120" s="30"/>
      <c r="M120" s="147" t="s">
        <v>1</v>
      </c>
      <c r="N120" s="148" t="s">
        <v>48</v>
      </c>
      <c r="O120" s="49"/>
      <c r="P120" s="149">
        <f>O120*H120</f>
        <v>0</v>
      </c>
      <c r="Q120" s="149">
        <v>0</v>
      </c>
      <c r="R120" s="149">
        <f>Q120*H120</f>
        <v>0</v>
      </c>
      <c r="S120" s="149">
        <v>0</v>
      </c>
      <c r="T120" s="150">
        <f>S120*H120</f>
        <v>0</v>
      </c>
      <c r="AR120" s="16" t="s">
        <v>1072</v>
      </c>
      <c r="AT120" s="16" t="s">
        <v>167</v>
      </c>
      <c r="AU120" s="16" t="s">
        <v>87</v>
      </c>
      <c r="AY120" s="16" t="s">
        <v>165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6" t="s">
        <v>85</v>
      </c>
      <c r="BK120" s="151">
        <f>ROUND(I120*H120,2)</f>
        <v>0</v>
      </c>
      <c r="BL120" s="16" t="s">
        <v>1072</v>
      </c>
      <c r="BM120" s="16" t="s">
        <v>1128</v>
      </c>
    </row>
    <row r="121" spans="2:65" s="10" customFormat="1" ht="22.9" customHeight="1">
      <c r="B121" s="126"/>
      <c r="D121" s="127" t="s">
        <v>76</v>
      </c>
      <c r="E121" s="137" t="s">
        <v>1129</v>
      </c>
      <c r="F121" s="137" t="s">
        <v>1130</v>
      </c>
      <c r="I121" s="129"/>
      <c r="J121" s="138">
        <f>BK121</f>
        <v>0</v>
      </c>
      <c r="L121" s="126"/>
      <c r="M121" s="131"/>
      <c r="N121" s="132"/>
      <c r="O121" s="132"/>
      <c r="P121" s="133">
        <f>SUM(P122:P123)</f>
        <v>0</v>
      </c>
      <c r="Q121" s="132"/>
      <c r="R121" s="133">
        <f>SUM(R122:R123)</f>
        <v>0</v>
      </c>
      <c r="S121" s="132"/>
      <c r="T121" s="134">
        <f>SUM(T122:T123)</f>
        <v>0</v>
      </c>
      <c r="AR121" s="127" t="s">
        <v>172</v>
      </c>
      <c r="AT121" s="135" t="s">
        <v>76</v>
      </c>
      <c r="AU121" s="135" t="s">
        <v>85</v>
      </c>
      <c r="AY121" s="127" t="s">
        <v>165</v>
      </c>
      <c r="BK121" s="136">
        <f>SUM(BK122:BK123)</f>
        <v>0</v>
      </c>
    </row>
    <row r="122" spans="2:65" s="1" customFormat="1" ht="16.5" customHeight="1">
      <c r="B122" s="139"/>
      <c r="C122" s="140" t="s">
        <v>172</v>
      </c>
      <c r="D122" s="140" t="s">
        <v>167</v>
      </c>
      <c r="E122" s="141" t="s">
        <v>1131</v>
      </c>
      <c r="F122" s="142" t="s">
        <v>1132</v>
      </c>
      <c r="G122" s="143" t="s">
        <v>370</v>
      </c>
      <c r="H122" s="144">
        <v>30</v>
      </c>
      <c r="I122" s="145"/>
      <c r="J122" s="146">
        <f>ROUND(I122*H122,2)</f>
        <v>0</v>
      </c>
      <c r="K122" s="142" t="s">
        <v>1</v>
      </c>
      <c r="L122" s="30"/>
      <c r="M122" s="147" t="s">
        <v>1</v>
      </c>
      <c r="N122" s="148" t="s">
        <v>48</v>
      </c>
      <c r="O122" s="49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AR122" s="16" t="s">
        <v>1072</v>
      </c>
      <c r="AT122" s="16" t="s">
        <v>167</v>
      </c>
      <c r="AU122" s="16" t="s">
        <v>87</v>
      </c>
      <c r="AY122" s="16" t="s">
        <v>165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85</v>
      </c>
      <c r="BK122" s="151">
        <f>ROUND(I122*H122,2)</f>
        <v>0</v>
      </c>
      <c r="BL122" s="16" t="s">
        <v>1072</v>
      </c>
      <c r="BM122" s="16" t="s">
        <v>1133</v>
      </c>
    </row>
    <row r="123" spans="2:65" s="1" customFormat="1" ht="16.5" customHeight="1">
      <c r="B123" s="139"/>
      <c r="C123" s="140" t="s">
        <v>188</v>
      </c>
      <c r="D123" s="140" t="s">
        <v>167</v>
      </c>
      <c r="E123" s="141" t="s">
        <v>1134</v>
      </c>
      <c r="F123" s="142" t="s">
        <v>1135</v>
      </c>
      <c r="G123" s="143" t="s">
        <v>370</v>
      </c>
      <c r="H123" s="144">
        <v>2</v>
      </c>
      <c r="I123" s="145"/>
      <c r="J123" s="146">
        <f>ROUND(I123*H123,2)</f>
        <v>0</v>
      </c>
      <c r="K123" s="142" t="s">
        <v>1</v>
      </c>
      <c r="L123" s="30"/>
      <c r="M123" s="147" t="s">
        <v>1</v>
      </c>
      <c r="N123" s="148" t="s">
        <v>48</v>
      </c>
      <c r="O123" s="49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AR123" s="16" t="s">
        <v>1072</v>
      </c>
      <c r="AT123" s="16" t="s">
        <v>167</v>
      </c>
      <c r="AU123" s="16" t="s">
        <v>87</v>
      </c>
      <c r="AY123" s="16" t="s">
        <v>165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6" t="s">
        <v>85</v>
      </c>
      <c r="BK123" s="151">
        <f>ROUND(I123*H123,2)</f>
        <v>0</v>
      </c>
      <c r="BL123" s="16" t="s">
        <v>1072</v>
      </c>
      <c r="BM123" s="16" t="s">
        <v>1136</v>
      </c>
    </row>
    <row r="124" spans="2:65" s="10" customFormat="1" ht="22.9" customHeight="1">
      <c r="B124" s="126"/>
      <c r="D124" s="127" t="s">
        <v>76</v>
      </c>
      <c r="E124" s="137" t="s">
        <v>1137</v>
      </c>
      <c r="F124" s="137" t="s">
        <v>1138</v>
      </c>
      <c r="I124" s="129"/>
      <c r="J124" s="138">
        <f>BK124</f>
        <v>0</v>
      </c>
      <c r="L124" s="126"/>
      <c r="M124" s="131"/>
      <c r="N124" s="132"/>
      <c r="O124" s="132"/>
      <c r="P124" s="133">
        <f>P125+P129</f>
        <v>0</v>
      </c>
      <c r="Q124" s="132"/>
      <c r="R124" s="133">
        <f>R125+R129</f>
        <v>0</v>
      </c>
      <c r="S124" s="132"/>
      <c r="T124" s="134">
        <f>T125+T129</f>
        <v>0</v>
      </c>
      <c r="AR124" s="127" t="s">
        <v>172</v>
      </c>
      <c r="AT124" s="135" t="s">
        <v>76</v>
      </c>
      <c r="AU124" s="135" t="s">
        <v>85</v>
      </c>
      <c r="AY124" s="127" t="s">
        <v>165</v>
      </c>
      <c r="BK124" s="136">
        <f>BK125+BK129</f>
        <v>0</v>
      </c>
    </row>
    <row r="125" spans="2:65" s="10" customFormat="1" ht="20.85" customHeight="1">
      <c r="B125" s="126"/>
      <c r="D125" s="127" t="s">
        <v>76</v>
      </c>
      <c r="E125" s="137" t="s">
        <v>1139</v>
      </c>
      <c r="F125" s="137" t="s">
        <v>1140</v>
      </c>
      <c r="I125" s="129"/>
      <c r="J125" s="138">
        <f>BK125</f>
        <v>0</v>
      </c>
      <c r="L125" s="126"/>
      <c r="M125" s="131"/>
      <c r="N125" s="132"/>
      <c r="O125" s="132"/>
      <c r="P125" s="133">
        <f>SUM(P126:P128)</f>
        <v>0</v>
      </c>
      <c r="Q125" s="132"/>
      <c r="R125" s="133">
        <f>SUM(R126:R128)</f>
        <v>0</v>
      </c>
      <c r="S125" s="132"/>
      <c r="T125" s="134">
        <f>SUM(T126:T128)</f>
        <v>0</v>
      </c>
      <c r="AR125" s="127" t="s">
        <v>172</v>
      </c>
      <c r="AT125" s="135" t="s">
        <v>76</v>
      </c>
      <c r="AU125" s="135" t="s">
        <v>87</v>
      </c>
      <c r="AY125" s="127" t="s">
        <v>165</v>
      </c>
      <c r="BK125" s="136">
        <f>SUM(BK126:BK128)</f>
        <v>0</v>
      </c>
    </row>
    <row r="126" spans="2:65" s="1" customFormat="1" ht="16.5" customHeight="1">
      <c r="B126" s="139"/>
      <c r="C126" s="140" t="s">
        <v>194</v>
      </c>
      <c r="D126" s="140" t="s">
        <v>167</v>
      </c>
      <c r="E126" s="141" t="s">
        <v>1141</v>
      </c>
      <c r="F126" s="142" t="s">
        <v>1142</v>
      </c>
      <c r="G126" s="143" t="s">
        <v>370</v>
      </c>
      <c r="H126" s="144">
        <v>40</v>
      </c>
      <c r="I126" s="145"/>
      <c r="J126" s="146">
        <f>ROUND(I126*H126,2)</f>
        <v>0</v>
      </c>
      <c r="K126" s="142" t="s">
        <v>1</v>
      </c>
      <c r="L126" s="30"/>
      <c r="M126" s="147" t="s">
        <v>1</v>
      </c>
      <c r="N126" s="148" t="s">
        <v>48</v>
      </c>
      <c r="O126" s="49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AR126" s="16" t="s">
        <v>1072</v>
      </c>
      <c r="AT126" s="16" t="s">
        <v>167</v>
      </c>
      <c r="AU126" s="16" t="s">
        <v>181</v>
      </c>
      <c r="AY126" s="16" t="s">
        <v>165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6" t="s">
        <v>85</v>
      </c>
      <c r="BK126" s="151">
        <f>ROUND(I126*H126,2)</f>
        <v>0</v>
      </c>
      <c r="BL126" s="16" t="s">
        <v>1072</v>
      </c>
      <c r="BM126" s="16" t="s">
        <v>1143</v>
      </c>
    </row>
    <row r="127" spans="2:65" s="1" customFormat="1" ht="16.5" customHeight="1">
      <c r="B127" s="139"/>
      <c r="C127" s="140" t="s">
        <v>198</v>
      </c>
      <c r="D127" s="140" t="s">
        <v>167</v>
      </c>
      <c r="E127" s="141" t="s">
        <v>1144</v>
      </c>
      <c r="F127" s="142" t="s">
        <v>1145</v>
      </c>
      <c r="G127" s="143" t="s">
        <v>370</v>
      </c>
      <c r="H127" s="144">
        <v>11</v>
      </c>
      <c r="I127" s="145"/>
      <c r="J127" s="146">
        <f>ROUND(I127*H127,2)</f>
        <v>0</v>
      </c>
      <c r="K127" s="142" t="s">
        <v>1</v>
      </c>
      <c r="L127" s="30"/>
      <c r="M127" s="147" t="s">
        <v>1</v>
      </c>
      <c r="N127" s="148" t="s">
        <v>48</v>
      </c>
      <c r="O127" s="49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6" t="s">
        <v>1072</v>
      </c>
      <c r="AT127" s="16" t="s">
        <v>167</v>
      </c>
      <c r="AU127" s="16" t="s">
        <v>181</v>
      </c>
      <c r="AY127" s="16" t="s">
        <v>165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6" t="s">
        <v>85</v>
      </c>
      <c r="BK127" s="151">
        <f>ROUND(I127*H127,2)</f>
        <v>0</v>
      </c>
      <c r="BL127" s="16" t="s">
        <v>1072</v>
      </c>
      <c r="BM127" s="16" t="s">
        <v>1146</v>
      </c>
    </row>
    <row r="128" spans="2:65" s="1" customFormat="1" ht="16.5" customHeight="1">
      <c r="B128" s="139"/>
      <c r="C128" s="140" t="s">
        <v>204</v>
      </c>
      <c r="D128" s="140" t="s">
        <v>167</v>
      </c>
      <c r="E128" s="141" t="s">
        <v>1147</v>
      </c>
      <c r="F128" s="142" t="s">
        <v>1148</v>
      </c>
      <c r="G128" s="143" t="s">
        <v>370</v>
      </c>
      <c r="H128" s="144">
        <v>2</v>
      </c>
      <c r="I128" s="145"/>
      <c r="J128" s="146">
        <f>ROUND(I128*H128,2)</f>
        <v>0</v>
      </c>
      <c r="K128" s="142" t="s">
        <v>1</v>
      </c>
      <c r="L128" s="30"/>
      <c r="M128" s="147" t="s">
        <v>1</v>
      </c>
      <c r="N128" s="148" t="s">
        <v>48</v>
      </c>
      <c r="O128" s="49"/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AR128" s="16" t="s">
        <v>1072</v>
      </c>
      <c r="AT128" s="16" t="s">
        <v>167</v>
      </c>
      <c r="AU128" s="16" t="s">
        <v>181</v>
      </c>
      <c r="AY128" s="16" t="s">
        <v>165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6" t="s">
        <v>85</v>
      </c>
      <c r="BK128" s="151">
        <f>ROUND(I128*H128,2)</f>
        <v>0</v>
      </c>
      <c r="BL128" s="16" t="s">
        <v>1072</v>
      </c>
      <c r="BM128" s="16" t="s">
        <v>1149</v>
      </c>
    </row>
    <row r="129" spans="2:65" s="10" customFormat="1" ht="20.85" customHeight="1">
      <c r="B129" s="126"/>
      <c r="D129" s="127" t="s">
        <v>76</v>
      </c>
      <c r="E129" s="137" t="s">
        <v>1150</v>
      </c>
      <c r="F129" s="137" t="s">
        <v>1151</v>
      </c>
      <c r="I129" s="129"/>
      <c r="J129" s="138">
        <f>BK129</f>
        <v>0</v>
      </c>
      <c r="L129" s="126"/>
      <c r="M129" s="131"/>
      <c r="N129" s="132"/>
      <c r="O129" s="132"/>
      <c r="P129" s="133">
        <f>SUM(P130:P131)</f>
        <v>0</v>
      </c>
      <c r="Q129" s="132"/>
      <c r="R129" s="133">
        <f>SUM(R130:R131)</f>
        <v>0</v>
      </c>
      <c r="S129" s="132"/>
      <c r="T129" s="134">
        <f>SUM(T130:T131)</f>
        <v>0</v>
      </c>
      <c r="AR129" s="127" t="s">
        <v>172</v>
      </c>
      <c r="AT129" s="135" t="s">
        <v>76</v>
      </c>
      <c r="AU129" s="135" t="s">
        <v>87</v>
      </c>
      <c r="AY129" s="127" t="s">
        <v>165</v>
      </c>
      <c r="BK129" s="136">
        <f>SUM(BK130:BK131)</f>
        <v>0</v>
      </c>
    </row>
    <row r="130" spans="2:65" s="1" customFormat="1" ht="16.5" customHeight="1">
      <c r="B130" s="139"/>
      <c r="C130" s="140" t="s">
        <v>208</v>
      </c>
      <c r="D130" s="140" t="s">
        <v>167</v>
      </c>
      <c r="E130" s="141" t="s">
        <v>1152</v>
      </c>
      <c r="F130" s="142" t="s">
        <v>1142</v>
      </c>
      <c r="G130" s="143" t="s">
        <v>370</v>
      </c>
      <c r="H130" s="144">
        <v>35</v>
      </c>
      <c r="I130" s="145"/>
      <c r="J130" s="146">
        <f>ROUND(I130*H130,2)</f>
        <v>0</v>
      </c>
      <c r="K130" s="142" t="s">
        <v>1</v>
      </c>
      <c r="L130" s="30"/>
      <c r="M130" s="147" t="s">
        <v>1</v>
      </c>
      <c r="N130" s="148" t="s">
        <v>48</v>
      </c>
      <c r="O130" s="49"/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AR130" s="16" t="s">
        <v>1072</v>
      </c>
      <c r="AT130" s="16" t="s">
        <v>167</v>
      </c>
      <c r="AU130" s="16" t="s">
        <v>181</v>
      </c>
      <c r="AY130" s="16" t="s">
        <v>165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6" t="s">
        <v>85</v>
      </c>
      <c r="BK130" s="151">
        <f>ROUND(I130*H130,2)</f>
        <v>0</v>
      </c>
      <c r="BL130" s="16" t="s">
        <v>1072</v>
      </c>
      <c r="BM130" s="16" t="s">
        <v>1153</v>
      </c>
    </row>
    <row r="131" spans="2:65" s="1" customFormat="1" ht="16.5" customHeight="1">
      <c r="B131" s="139"/>
      <c r="C131" s="140" t="s">
        <v>214</v>
      </c>
      <c r="D131" s="140" t="s">
        <v>167</v>
      </c>
      <c r="E131" s="141" t="s">
        <v>1154</v>
      </c>
      <c r="F131" s="142" t="s">
        <v>1145</v>
      </c>
      <c r="G131" s="143" t="s">
        <v>370</v>
      </c>
      <c r="H131" s="144">
        <v>6</v>
      </c>
      <c r="I131" s="145"/>
      <c r="J131" s="146">
        <f>ROUND(I131*H131,2)</f>
        <v>0</v>
      </c>
      <c r="K131" s="142" t="s">
        <v>1</v>
      </c>
      <c r="L131" s="30"/>
      <c r="M131" s="147" t="s">
        <v>1</v>
      </c>
      <c r="N131" s="148" t="s">
        <v>48</v>
      </c>
      <c r="O131" s="49"/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6" t="s">
        <v>1072</v>
      </c>
      <c r="AT131" s="16" t="s">
        <v>167</v>
      </c>
      <c r="AU131" s="16" t="s">
        <v>181</v>
      </c>
      <c r="AY131" s="16" t="s">
        <v>165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6" t="s">
        <v>85</v>
      </c>
      <c r="BK131" s="151">
        <f>ROUND(I131*H131,2)</f>
        <v>0</v>
      </c>
      <c r="BL131" s="16" t="s">
        <v>1072</v>
      </c>
      <c r="BM131" s="16" t="s">
        <v>1155</v>
      </c>
    </row>
    <row r="132" spans="2:65" s="10" customFormat="1" ht="22.9" customHeight="1">
      <c r="B132" s="126"/>
      <c r="D132" s="127" t="s">
        <v>76</v>
      </c>
      <c r="E132" s="137" t="s">
        <v>1156</v>
      </c>
      <c r="F132" s="137" t="s">
        <v>1157</v>
      </c>
      <c r="I132" s="129"/>
      <c r="J132" s="138">
        <f>BK132</f>
        <v>0</v>
      </c>
      <c r="L132" s="126"/>
      <c r="M132" s="131"/>
      <c r="N132" s="132"/>
      <c r="O132" s="132"/>
      <c r="P132" s="133">
        <f>P133+P139</f>
        <v>0</v>
      </c>
      <c r="Q132" s="132"/>
      <c r="R132" s="133">
        <f>R133+R139</f>
        <v>0</v>
      </c>
      <c r="S132" s="132"/>
      <c r="T132" s="134">
        <f>T133+T139</f>
        <v>0</v>
      </c>
      <c r="AR132" s="127" t="s">
        <v>172</v>
      </c>
      <c r="AT132" s="135" t="s">
        <v>76</v>
      </c>
      <c r="AU132" s="135" t="s">
        <v>85</v>
      </c>
      <c r="AY132" s="127" t="s">
        <v>165</v>
      </c>
      <c r="BK132" s="136">
        <f>BK133+BK139</f>
        <v>0</v>
      </c>
    </row>
    <row r="133" spans="2:65" s="10" customFormat="1" ht="20.85" customHeight="1">
      <c r="B133" s="126"/>
      <c r="D133" s="127" t="s">
        <v>76</v>
      </c>
      <c r="E133" s="137" t="s">
        <v>1158</v>
      </c>
      <c r="F133" s="137" t="s">
        <v>1159</v>
      </c>
      <c r="I133" s="129"/>
      <c r="J133" s="138">
        <f>BK133</f>
        <v>0</v>
      </c>
      <c r="L133" s="126"/>
      <c r="M133" s="131"/>
      <c r="N133" s="132"/>
      <c r="O133" s="132"/>
      <c r="P133" s="133">
        <f>SUM(P134:P138)</f>
        <v>0</v>
      </c>
      <c r="Q133" s="132"/>
      <c r="R133" s="133">
        <f>SUM(R134:R138)</f>
        <v>0</v>
      </c>
      <c r="S133" s="132"/>
      <c r="T133" s="134">
        <f>SUM(T134:T138)</f>
        <v>0</v>
      </c>
      <c r="AR133" s="127" t="s">
        <v>172</v>
      </c>
      <c r="AT133" s="135" t="s">
        <v>76</v>
      </c>
      <c r="AU133" s="135" t="s">
        <v>87</v>
      </c>
      <c r="AY133" s="127" t="s">
        <v>165</v>
      </c>
      <c r="BK133" s="136">
        <f>SUM(BK134:BK138)</f>
        <v>0</v>
      </c>
    </row>
    <row r="134" spans="2:65" s="1" customFormat="1" ht="16.5" customHeight="1">
      <c r="B134" s="139"/>
      <c r="C134" s="140" t="s">
        <v>218</v>
      </c>
      <c r="D134" s="140" t="s">
        <v>167</v>
      </c>
      <c r="E134" s="141" t="s">
        <v>1160</v>
      </c>
      <c r="F134" s="142" t="s">
        <v>1161</v>
      </c>
      <c r="G134" s="143" t="s">
        <v>370</v>
      </c>
      <c r="H134" s="144">
        <v>46</v>
      </c>
      <c r="I134" s="145"/>
      <c r="J134" s="146">
        <f>ROUND(I134*H134,2)</f>
        <v>0</v>
      </c>
      <c r="K134" s="142" t="s">
        <v>1</v>
      </c>
      <c r="L134" s="30"/>
      <c r="M134" s="147" t="s">
        <v>1</v>
      </c>
      <c r="N134" s="148" t="s">
        <v>48</v>
      </c>
      <c r="O134" s="49"/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AR134" s="16" t="s">
        <v>1072</v>
      </c>
      <c r="AT134" s="16" t="s">
        <v>167</v>
      </c>
      <c r="AU134" s="16" t="s">
        <v>181</v>
      </c>
      <c r="AY134" s="16" t="s">
        <v>165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6" t="s">
        <v>85</v>
      </c>
      <c r="BK134" s="151">
        <f>ROUND(I134*H134,2)</f>
        <v>0</v>
      </c>
      <c r="BL134" s="16" t="s">
        <v>1072</v>
      </c>
      <c r="BM134" s="16" t="s">
        <v>1162</v>
      </c>
    </row>
    <row r="135" spans="2:65" s="1" customFormat="1" ht="16.5" customHeight="1">
      <c r="B135" s="139"/>
      <c r="C135" s="140" t="s">
        <v>227</v>
      </c>
      <c r="D135" s="140" t="s">
        <v>167</v>
      </c>
      <c r="E135" s="141" t="s">
        <v>1163</v>
      </c>
      <c r="F135" s="142" t="s">
        <v>1164</v>
      </c>
      <c r="G135" s="143" t="s">
        <v>370</v>
      </c>
      <c r="H135" s="144">
        <v>14</v>
      </c>
      <c r="I135" s="145"/>
      <c r="J135" s="146">
        <f>ROUND(I135*H135,2)</f>
        <v>0</v>
      </c>
      <c r="K135" s="142" t="s">
        <v>1</v>
      </c>
      <c r="L135" s="30"/>
      <c r="M135" s="147" t="s">
        <v>1</v>
      </c>
      <c r="N135" s="148" t="s">
        <v>48</v>
      </c>
      <c r="O135" s="49"/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AR135" s="16" t="s">
        <v>1072</v>
      </c>
      <c r="AT135" s="16" t="s">
        <v>167</v>
      </c>
      <c r="AU135" s="16" t="s">
        <v>181</v>
      </c>
      <c r="AY135" s="16" t="s">
        <v>165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6" t="s">
        <v>85</v>
      </c>
      <c r="BK135" s="151">
        <f>ROUND(I135*H135,2)</f>
        <v>0</v>
      </c>
      <c r="BL135" s="16" t="s">
        <v>1072</v>
      </c>
      <c r="BM135" s="16" t="s">
        <v>1165</v>
      </c>
    </row>
    <row r="136" spans="2:65" s="1" customFormat="1" ht="16.5" customHeight="1">
      <c r="B136" s="139"/>
      <c r="C136" s="140" t="s">
        <v>231</v>
      </c>
      <c r="D136" s="140" t="s">
        <v>167</v>
      </c>
      <c r="E136" s="141" t="s">
        <v>1166</v>
      </c>
      <c r="F136" s="142" t="s">
        <v>1167</v>
      </c>
      <c r="G136" s="143" t="s">
        <v>370</v>
      </c>
      <c r="H136" s="144">
        <v>4</v>
      </c>
      <c r="I136" s="145"/>
      <c r="J136" s="146">
        <f>ROUND(I136*H136,2)</f>
        <v>0</v>
      </c>
      <c r="K136" s="142" t="s">
        <v>1</v>
      </c>
      <c r="L136" s="30"/>
      <c r="M136" s="147" t="s">
        <v>1</v>
      </c>
      <c r="N136" s="148" t="s">
        <v>48</v>
      </c>
      <c r="O136" s="49"/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AR136" s="16" t="s">
        <v>1072</v>
      </c>
      <c r="AT136" s="16" t="s">
        <v>167</v>
      </c>
      <c r="AU136" s="16" t="s">
        <v>181</v>
      </c>
      <c r="AY136" s="16" t="s">
        <v>165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6" t="s">
        <v>85</v>
      </c>
      <c r="BK136" s="151">
        <f>ROUND(I136*H136,2)</f>
        <v>0</v>
      </c>
      <c r="BL136" s="16" t="s">
        <v>1072</v>
      </c>
      <c r="BM136" s="16" t="s">
        <v>1168</v>
      </c>
    </row>
    <row r="137" spans="2:65" s="1" customFormat="1" ht="16.5" customHeight="1">
      <c r="B137" s="139"/>
      <c r="C137" s="140" t="s">
        <v>235</v>
      </c>
      <c r="D137" s="140" t="s">
        <v>167</v>
      </c>
      <c r="E137" s="141" t="s">
        <v>1169</v>
      </c>
      <c r="F137" s="142" t="s">
        <v>1170</v>
      </c>
      <c r="G137" s="143" t="s">
        <v>370</v>
      </c>
      <c r="H137" s="144">
        <v>100</v>
      </c>
      <c r="I137" s="145"/>
      <c r="J137" s="146">
        <f>ROUND(I137*H137,2)</f>
        <v>0</v>
      </c>
      <c r="K137" s="142" t="s">
        <v>1</v>
      </c>
      <c r="L137" s="30"/>
      <c r="M137" s="147" t="s">
        <v>1</v>
      </c>
      <c r="N137" s="148" t="s">
        <v>48</v>
      </c>
      <c r="O137" s="49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AR137" s="16" t="s">
        <v>1072</v>
      </c>
      <c r="AT137" s="16" t="s">
        <v>167</v>
      </c>
      <c r="AU137" s="16" t="s">
        <v>181</v>
      </c>
      <c r="AY137" s="16" t="s">
        <v>165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6" t="s">
        <v>85</v>
      </c>
      <c r="BK137" s="151">
        <f>ROUND(I137*H137,2)</f>
        <v>0</v>
      </c>
      <c r="BL137" s="16" t="s">
        <v>1072</v>
      </c>
      <c r="BM137" s="16" t="s">
        <v>1171</v>
      </c>
    </row>
    <row r="138" spans="2:65" s="1" customFormat="1" ht="16.5" customHeight="1">
      <c r="B138" s="139"/>
      <c r="C138" s="140" t="s">
        <v>8</v>
      </c>
      <c r="D138" s="140" t="s">
        <v>167</v>
      </c>
      <c r="E138" s="141" t="s">
        <v>1172</v>
      </c>
      <c r="F138" s="142" t="s">
        <v>1173</v>
      </c>
      <c r="G138" s="143" t="s">
        <v>370</v>
      </c>
      <c r="H138" s="144">
        <v>2</v>
      </c>
      <c r="I138" s="145"/>
      <c r="J138" s="146">
        <f>ROUND(I138*H138,2)</f>
        <v>0</v>
      </c>
      <c r="K138" s="142" t="s">
        <v>1</v>
      </c>
      <c r="L138" s="30"/>
      <c r="M138" s="147" t="s">
        <v>1</v>
      </c>
      <c r="N138" s="148" t="s">
        <v>48</v>
      </c>
      <c r="O138" s="49"/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AR138" s="16" t="s">
        <v>1072</v>
      </c>
      <c r="AT138" s="16" t="s">
        <v>167</v>
      </c>
      <c r="AU138" s="16" t="s">
        <v>181</v>
      </c>
      <c r="AY138" s="16" t="s">
        <v>165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6" t="s">
        <v>85</v>
      </c>
      <c r="BK138" s="151">
        <f>ROUND(I138*H138,2)</f>
        <v>0</v>
      </c>
      <c r="BL138" s="16" t="s">
        <v>1072</v>
      </c>
      <c r="BM138" s="16" t="s">
        <v>1174</v>
      </c>
    </row>
    <row r="139" spans="2:65" s="10" customFormat="1" ht="20.85" customHeight="1">
      <c r="B139" s="126"/>
      <c r="D139" s="127" t="s">
        <v>76</v>
      </c>
      <c r="E139" s="137" t="s">
        <v>1175</v>
      </c>
      <c r="F139" s="137" t="s">
        <v>1176</v>
      </c>
      <c r="I139" s="129"/>
      <c r="J139" s="138">
        <f>BK139</f>
        <v>0</v>
      </c>
      <c r="L139" s="126"/>
      <c r="M139" s="131"/>
      <c r="N139" s="132"/>
      <c r="O139" s="132"/>
      <c r="P139" s="133">
        <f>SUM(P140:P143)</f>
        <v>0</v>
      </c>
      <c r="Q139" s="132"/>
      <c r="R139" s="133">
        <f>SUM(R140:R143)</f>
        <v>0</v>
      </c>
      <c r="S139" s="132"/>
      <c r="T139" s="134">
        <f>SUM(T140:T143)</f>
        <v>0</v>
      </c>
      <c r="AR139" s="127" t="s">
        <v>172</v>
      </c>
      <c r="AT139" s="135" t="s">
        <v>76</v>
      </c>
      <c r="AU139" s="135" t="s">
        <v>87</v>
      </c>
      <c r="AY139" s="127" t="s">
        <v>165</v>
      </c>
      <c r="BK139" s="136">
        <f>SUM(BK140:BK143)</f>
        <v>0</v>
      </c>
    </row>
    <row r="140" spans="2:65" s="1" customFormat="1" ht="16.5" customHeight="1">
      <c r="B140" s="139"/>
      <c r="C140" s="140" t="s">
        <v>248</v>
      </c>
      <c r="D140" s="140" t="s">
        <v>167</v>
      </c>
      <c r="E140" s="141" t="s">
        <v>1177</v>
      </c>
      <c r="F140" s="142" t="s">
        <v>1178</v>
      </c>
      <c r="G140" s="143" t="s">
        <v>370</v>
      </c>
      <c r="H140" s="144">
        <v>40</v>
      </c>
      <c r="I140" s="145"/>
      <c r="J140" s="146">
        <f>ROUND(I140*H140,2)</f>
        <v>0</v>
      </c>
      <c r="K140" s="142" t="s">
        <v>1</v>
      </c>
      <c r="L140" s="30"/>
      <c r="M140" s="147" t="s">
        <v>1</v>
      </c>
      <c r="N140" s="148" t="s">
        <v>48</v>
      </c>
      <c r="O140" s="49"/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AR140" s="16" t="s">
        <v>1072</v>
      </c>
      <c r="AT140" s="16" t="s">
        <v>167</v>
      </c>
      <c r="AU140" s="16" t="s">
        <v>181</v>
      </c>
      <c r="AY140" s="16" t="s">
        <v>165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6" t="s">
        <v>85</v>
      </c>
      <c r="BK140" s="151">
        <f>ROUND(I140*H140,2)</f>
        <v>0</v>
      </c>
      <c r="BL140" s="16" t="s">
        <v>1072</v>
      </c>
      <c r="BM140" s="16" t="s">
        <v>1179</v>
      </c>
    </row>
    <row r="141" spans="2:65" s="1" customFormat="1" ht="16.5" customHeight="1">
      <c r="B141" s="139"/>
      <c r="C141" s="140" t="s">
        <v>255</v>
      </c>
      <c r="D141" s="140" t="s">
        <v>167</v>
      </c>
      <c r="E141" s="141" t="s">
        <v>1180</v>
      </c>
      <c r="F141" s="142" t="s">
        <v>1181</v>
      </c>
      <c r="G141" s="143" t="s">
        <v>370</v>
      </c>
      <c r="H141" s="144">
        <v>10</v>
      </c>
      <c r="I141" s="145"/>
      <c r="J141" s="146">
        <f>ROUND(I141*H141,2)</f>
        <v>0</v>
      </c>
      <c r="K141" s="142" t="s">
        <v>1</v>
      </c>
      <c r="L141" s="30"/>
      <c r="M141" s="147" t="s">
        <v>1</v>
      </c>
      <c r="N141" s="148" t="s">
        <v>48</v>
      </c>
      <c r="O141" s="49"/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AR141" s="16" t="s">
        <v>1072</v>
      </c>
      <c r="AT141" s="16" t="s">
        <v>167</v>
      </c>
      <c r="AU141" s="16" t="s">
        <v>181</v>
      </c>
      <c r="AY141" s="16" t="s">
        <v>165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6" t="s">
        <v>85</v>
      </c>
      <c r="BK141" s="151">
        <f>ROUND(I141*H141,2)</f>
        <v>0</v>
      </c>
      <c r="BL141" s="16" t="s">
        <v>1072</v>
      </c>
      <c r="BM141" s="16" t="s">
        <v>1182</v>
      </c>
    </row>
    <row r="142" spans="2:65" s="1" customFormat="1" ht="16.5" customHeight="1">
      <c r="B142" s="139"/>
      <c r="C142" s="140" t="s">
        <v>262</v>
      </c>
      <c r="D142" s="140" t="s">
        <v>167</v>
      </c>
      <c r="E142" s="141" t="s">
        <v>1183</v>
      </c>
      <c r="F142" s="142" t="s">
        <v>1184</v>
      </c>
      <c r="G142" s="143" t="s">
        <v>370</v>
      </c>
      <c r="H142" s="144">
        <v>4</v>
      </c>
      <c r="I142" s="145"/>
      <c r="J142" s="146">
        <f>ROUND(I142*H142,2)</f>
        <v>0</v>
      </c>
      <c r="K142" s="142" t="s">
        <v>1</v>
      </c>
      <c r="L142" s="30"/>
      <c r="M142" s="147" t="s">
        <v>1</v>
      </c>
      <c r="N142" s="148" t="s">
        <v>48</v>
      </c>
      <c r="O142" s="49"/>
      <c r="P142" s="149">
        <f>O142*H142</f>
        <v>0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AR142" s="16" t="s">
        <v>1072</v>
      </c>
      <c r="AT142" s="16" t="s">
        <v>167</v>
      </c>
      <c r="AU142" s="16" t="s">
        <v>181</v>
      </c>
      <c r="AY142" s="16" t="s">
        <v>165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6" t="s">
        <v>85</v>
      </c>
      <c r="BK142" s="151">
        <f>ROUND(I142*H142,2)</f>
        <v>0</v>
      </c>
      <c r="BL142" s="16" t="s">
        <v>1072</v>
      </c>
      <c r="BM142" s="16" t="s">
        <v>1185</v>
      </c>
    </row>
    <row r="143" spans="2:65" s="1" customFormat="1" ht="16.5" customHeight="1">
      <c r="B143" s="139"/>
      <c r="C143" s="140" t="s">
        <v>269</v>
      </c>
      <c r="D143" s="140" t="s">
        <v>167</v>
      </c>
      <c r="E143" s="141" t="s">
        <v>1186</v>
      </c>
      <c r="F143" s="142" t="s">
        <v>1187</v>
      </c>
      <c r="G143" s="143" t="s">
        <v>370</v>
      </c>
      <c r="H143" s="144">
        <v>1</v>
      </c>
      <c r="I143" s="145"/>
      <c r="J143" s="146">
        <f>ROUND(I143*H143,2)</f>
        <v>0</v>
      </c>
      <c r="K143" s="142" t="s">
        <v>1</v>
      </c>
      <c r="L143" s="30"/>
      <c r="M143" s="147" t="s">
        <v>1</v>
      </c>
      <c r="N143" s="148" t="s">
        <v>48</v>
      </c>
      <c r="O143" s="49"/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AR143" s="16" t="s">
        <v>1072</v>
      </c>
      <c r="AT143" s="16" t="s">
        <v>167</v>
      </c>
      <c r="AU143" s="16" t="s">
        <v>181</v>
      </c>
      <c r="AY143" s="16" t="s">
        <v>165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6" t="s">
        <v>85</v>
      </c>
      <c r="BK143" s="151">
        <f>ROUND(I143*H143,2)</f>
        <v>0</v>
      </c>
      <c r="BL143" s="16" t="s">
        <v>1072</v>
      </c>
      <c r="BM143" s="16" t="s">
        <v>1188</v>
      </c>
    </row>
    <row r="144" spans="2:65" s="10" customFormat="1" ht="22.9" customHeight="1">
      <c r="B144" s="126"/>
      <c r="D144" s="127" t="s">
        <v>76</v>
      </c>
      <c r="E144" s="137" t="s">
        <v>1189</v>
      </c>
      <c r="F144" s="137" t="s">
        <v>1190</v>
      </c>
      <c r="I144" s="129"/>
      <c r="J144" s="138">
        <f>BK144</f>
        <v>0</v>
      </c>
      <c r="L144" s="126"/>
      <c r="M144" s="131"/>
      <c r="N144" s="132"/>
      <c r="O144" s="132"/>
      <c r="P144" s="133">
        <f>SUM(P145:P149)</f>
        <v>0</v>
      </c>
      <c r="Q144" s="132"/>
      <c r="R144" s="133">
        <f>SUM(R145:R149)</f>
        <v>0</v>
      </c>
      <c r="S144" s="132"/>
      <c r="T144" s="134">
        <f>SUM(T145:T149)</f>
        <v>0</v>
      </c>
      <c r="AR144" s="127" t="s">
        <v>172</v>
      </c>
      <c r="AT144" s="135" t="s">
        <v>76</v>
      </c>
      <c r="AU144" s="135" t="s">
        <v>85</v>
      </c>
      <c r="AY144" s="127" t="s">
        <v>165</v>
      </c>
      <c r="BK144" s="136">
        <f>SUM(BK145:BK149)</f>
        <v>0</v>
      </c>
    </row>
    <row r="145" spans="2:65" s="1" customFormat="1" ht="16.5" customHeight="1">
      <c r="B145" s="139"/>
      <c r="C145" s="140" t="s">
        <v>274</v>
      </c>
      <c r="D145" s="140" t="s">
        <v>167</v>
      </c>
      <c r="E145" s="141" t="s">
        <v>1191</v>
      </c>
      <c r="F145" s="142" t="s">
        <v>1192</v>
      </c>
      <c r="G145" s="143" t="s">
        <v>378</v>
      </c>
      <c r="H145" s="144">
        <v>2</v>
      </c>
      <c r="I145" s="145"/>
      <c r="J145" s="146">
        <f>ROUND(I145*H145,2)</f>
        <v>0</v>
      </c>
      <c r="K145" s="142" t="s">
        <v>1</v>
      </c>
      <c r="L145" s="30"/>
      <c r="M145" s="147" t="s">
        <v>1</v>
      </c>
      <c r="N145" s="148" t="s">
        <v>48</v>
      </c>
      <c r="O145" s="49"/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AR145" s="16" t="s">
        <v>1072</v>
      </c>
      <c r="AT145" s="16" t="s">
        <v>167</v>
      </c>
      <c r="AU145" s="16" t="s">
        <v>87</v>
      </c>
      <c r="AY145" s="16" t="s">
        <v>165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6" t="s">
        <v>85</v>
      </c>
      <c r="BK145" s="151">
        <f>ROUND(I145*H145,2)</f>
        <v>0</v>
      </c>
      <c r="BL145" s="16" t="s">
        <v>1072</v>
      </c>
      <c r="BM145" s="16" t="s">
        <v>1193</v>
      </c>
    </row>
    <row r="146" spans="2:65" s="1" customFormat="1" ht="16.5" customHeight="1">
      <c r="B146" s="139"/>
      <c r="C146" s="140" t="s">
        <v>7</v>
      </c>
      <c r="D146" s="140" t="s">
        <v>167</v>
      </c>
      <c r="E146" s="141" t="s">
        <v>1194</v>
      </c>
      <c r="F146" s="142" t="s">
        <v>1195</v>
      </c>
      <c r="G146" s="143" t="s">
        <v>378</v>
      </c>
      <c r="H146" s="144">
        <v>2</v>
      </c>
      <c r="I146" s="145"/>
      <c r="J146" s="146">
        <f>ROUND(I146*H146,2)</f>
        <v>0</v>
      </c>
      <c r="K146" s="142" t="s">
        <v>1</v>
      </c>
      <c r="L146" s="30"/>
      <c r="M146" s="147" t="s">
        <v>1</v>
      </c>
      <c r="N146" s="148" t="s">
        <v>48</v>
      </c>
      <c r="O146" s="49"/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AR146" s="16" t="s">
        <v>1072</v>
      </c>
      <c r="AT146" s="16" t="s">
        <v>167</v>
      </c>
      <c r="AU146" s="16" t="s">
        <v>87</v>
      </c>
      <c r="AY146" s="16" t="s">
        <v>165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6" t="s">
        <v>85</v>
      </c>
      <c r="BK146" s="151">
        <f>ROUND(I146*H146,2)</f>
        <v>0</v>
      </c>
      <c r="BL146" s="16" t="s">
        <v>1072</v>
      </c>
      <c r="BM146" s="16" t="s">
        <v>1196</v>
      </c>
    </row>
    <row r="147" spans="2:65" s="1" customFormat="1" ht="16.5" customHeight="1">
      <c r="B147" s="139"/>
      <c r="C147" s="140" t="s">
        <v>288</v>
      </c>
      <c r="D147" s="140" t="s">
        <v>167</v>
      </c>
      <c r="E147" s="141" t="s">
        <v>1197</v>
      </c>
      <c r="F147" s="142" t="s">
        <v>1198</v>
      </c>
      <c r="G147" s="143" t="s">
        <v>378</v>
      </c>
      <c r="H147" s="144">
        <v>2</v>
      </c>
      <c r="I147" s="145"/>
      <c r="J147" s="146">
        <f>ROUND(I147*H147,2)</f>
        <v>0</v>
      </c>
      <c r="K147" s="142" t="s">
        <v>1</v>
      </c>
      <c r="L147" s="30"/>
      <c r="M147" s="147" t="s">
        <v>1</v>
      </c>
      <c r="N147" s="148" t="s">
        <v>48</v>
      </c>
      <c r="O147" s="49"/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AR147" s="16" t="s">
        <v>1072</v>
      </c>
      <c r="AT147" s="16" t="s">
        <v>167</v>
      </c>
      <c r="AU147" s="16" t="s">
        <v>87</v>
      </c>
      <c r="AY147" s="16" t="s">
        <v>165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6" t="s">
        <v>85</v>
      </c>
      <c r="BK147" s="151">
        <f>ROUND(I147*H147,2)</f>
        <v>0</v>
      </c>
      <c r="BL147" s="16" t="s">
        <v>1072</v>
      </c>
      <c r="BM147" s="16" t="s">
        <v>1199</v>
      </c>
    </row>
    <row r="148" spans="2:65" s="1" customFormat="1" ht="16.5" customHeight="1">
      <c r="B148" s="139"/>
      <c r="C148" s="140" t="s">
        <v>295</v>
      </c>
      <c r="D148" s="140" t="s">
        <v>167</v>
      </c>
      <c r="E148" s="141" t="s">
        <v>1200</v>
      </c>
      <c r="F148" s="142" t="s">
        <v>1201</v>
      </c>
      <c r="G148" s="143" t="s">
        <v>378</v>
      </c>
      <c r="H148" s="144">
        <v>6</v>
      </c>
      <c r="I148" s="145"/>
      <c r="J148" s="146">
        <f>ROUND(I148*H148,2)</f>
        <v>0</v>
      </c>
      <c r="K148" s="142" t="s">
        <v>1</v>
      </c>
      <c r="L148" s="30"/>
      <c r="M148" s="147" t="s">
        <v>1</v>
      </c>
      <c r="N148" s="148" t="s">
        <v>48</v>
      </c>
      <c r="O148" s="49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AR148" s="16" t="s">
        <v>1072</v>
      </c>
      <c r="AT148" s="16" t="s">
        <v>167</v>
      </c>
      <c r="AU148" s="16" t="s">
        <v>87</v>
      </c>
      <c r="AY148" s="16" t="s">
        <v>165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6" t="s">
        <v>85</v>
      </c>
      <c r="BK148" s="151">
        <f>ROUND(I148*H148,2)</f>
        <v>0</v>
      </c>
      <c r="BL148" s="16" t="s">
        <v>1072</v>
      </c>
      <c r="BM148" s="16" t="s">
        <v>1202</v>
      </c>
    </row>
    <row r="149" spans="2:65" s="1" customFormat="1" ht="16.5" customHeight="1">
      <c r="B149" s="139"/>
      <c r="C149" s="140" t="s">
        <v>300</v>
      </c>
      <c r="D149" s="140" t="s">
        <v>167</v>
      </c>
      <c r="E149" s="141" t="s">
        <v>1203</v>
      </c>
      <c r="F149" s="142" t="s">
        <v>1204</v>
      </c>
      <c r="G149" s="143" t="s">
        <v>378</v>
      </c>
      <c r="H149" s="144">
        <v>6</v>
      </c>
      <c r="I149" s="145"/>
      <c r="J149" s="146">
        <f>ROUND(I149*H149,2)</f>
        <v>0</v>
      </c>
      <c r="K149" s="142" t="s">
        <v>1</v>
      </c>
      <c r="L149" s="30"/>
      <c r="M149" s="147" t="s">
        <v>1</v>
      </c>
      <c r="N149" s="148" t="s">
        <v>48</v>
      </c>
      <c r="O149" s="49"/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AR149" s="16" t="s">
        <v>1072</v>
      </c>
      <c r="AT149" s="16" t="s">
        <v>167</v>
      </c>
      <c r="AU149" s="16" t="s">
        <v>87</v>
      </c>
      <c r="AY149" s="16" t="s">
        <v>165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6" t="s">
        <v>85</v>
      </c>
      <c r="BK149" s="151">
        <f>ROUND(I149*H149,2)</f>
        <v>0</v>
      </c>
      <c r="BL149" s="16" t="s">
        <v>1072</v>
      </c>
      <c r="BM149" s="16" t="s">
        <v>1205</v>
      </c>
    </row>
    <row r="150" spans="2:65" s="10" customFormat="1" ht="22.9" customHeight="1">
      <c r="B150" s="126"/>
      <c r="D150" s="127" t="s">
        <v>76</v>
      </c>
      <c r="E150" s="137" t="s">
        <v>1206</v>
      </c>
      <c r="F150" s="137" t="s">
        <v>1207</v>
      </c>
      <c r="I150" s="129"/>
      <c r="J150" s="138">
        <f>BK150</f>
        <v>0</v>
      </c>
      <c r="L150" s="126"/>
      <c r="M150" s="131"/>
      <c r="N150" s="132"/>
      <c r="O150" s="132"/>
      <c r="P150" s="133">
        <f>P151+P154+P157</f>
        <v>0</v>
      </c>
      <c r="Q150" s="132"/>
      <c r="R150" s="133">
        <f>R151+R154+R157</f>
        <v>0</v>
      </c>
      <c r="S150" s="132"/>
      <c r="T150" s="134">
        <f>T151+T154+T157</f>
        <v>0</v>
      </c>
      <c r="AR150" s="127" t="s">
        <v>172</v>
      </c>
      <c r="AT150" s="135" t="s">
        <v>76</v>
      </c>
      <c r="AU150" s="135" t="s">
        <v>85</v>
      </c>
      <c r="AY150" s="127" t="s">
        <v>165</v>
      </c>
      <c r="BK150" s="136">
        <f>BK151+BK154+BK157</f>
        <v>0</v>
      </c>
    </row>
    <row r="151" spans="2:65" s="10" customFormat="1" ht="20.85" customHeight="1">
      <c r="B151" s="126"/>
      <c r="D151" s="127" t="s">
        <v>76</v>
      </c>
      <c r="E151" s="137" t="s">
        <v>1208</v>
      </c>
      <c r="F151" s="137" t="s">
        <v>1209</v>
      </c>
      <c r="I151" s="129"/>
      <c r="J151" s="138">
        <f>BK151</f>
        <v>0</v>
      </c>
      <c r="L151" s="126"/>
      <c r="M151" s="131"/>
      <c r="N151" s="132"/>
      <c r="O151" s="132"/>
      <c r="P151" s="133">
        <f>SUM(P152:P153)</f>
        <v>0</v>
      </c>
      <c r="Q151" s="132"/>
      <c r="R151" s="133">
        <f>SUM(R152:R153)</f>
        <v>0</v>
      </c>
      <c r="S151" s="132"/>
      <c r="T151" s="134">
        <f>SUM(T152:T153)</f>
        <v>0</v>
      </c>
      <c r="AR151" s="127" t="s">
        <v>172</v>
      </c>
      <c r="AT151" s="135" t="s">
        <v>76</v>
      </c>
      <c r="AU151" s="135" t="s">
        <v>87</v>
      </c>
      <c r="AY151" s="127" t="s">
        <v>165</v>
      </c>
      <c r="BK151" s="136">
        <f>SUM(BK152:BK153)</f>
        <v>0</v>
      </c>
    </row>
    <row r="152" spans="2:65" s="1" customFormat="1" ht="16.5" customHeight="1">
      <c r="B152" s="139"/>
      <c r="C152" s="140" t="s">
        <v>306</v>
      </c>
      <c r="D152" s="140" t="s">
        <v>167</v>
      </c>
      <c r="E152" s="141" t="s">
        <v>1210</v>
      </c>
      <c r="F152" s="142" t="s">
        <v>1211</v>
      </c>
      <c r="G152" s="143" t="s">
        <v>378</v>
      </c>
      <c r="H152" s="144">
        <v>1</v>
      </c>
      <c r="I152" s="145"/>
      <c r="J152" s="146">
        <f>ROUND(I152*H152,2)</f>
        <v>0</v>
      </c>
      <c r="K152" s="142" t="s">
        <v>1</v>
      </c>
      <c r="L152" s="30"/>
      <c r="M152" s="147" t="s">
        <v>1</v>
      </c>
      <c r="N152" s="148" t="s">
        <v>48</v>
      </c>
      <c r="O152" s="49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AR152" s="16" t="s">
        <v>1072</v>
      </c>
      <c r="AT152" s="16" t="s">
        <v>167</v>
      </c>
      <c r="AU152" s="16" t="s">
        <v>181</v>
      </c>
      <c r="AY152" s="16" t="s">
        <v>165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6" t="s">
        <v>85</v>
      </c>
      <c r="BK152" s="151">
        <f>ROUND(I152*H152,2)</f>
        <v>0</v>
      </c>
      <c r="BL152" s="16" t="s">
        <v>1072</v>
      </c>
      <c r="BM152" s="16" t="s">
        <v>1212</v>
      </c>
    </row>
    <row r="153" spans="2:65" s="1" customFormat="1" ht="16.5" customHeight="1">
      <c r="B153" s="139"/>
      <c r="C153" s="140" t="s">
        <v>312</v>
      </c>
      <c r="D153" s="140" t="s">
        <v>167</v>
      </c>
      <c r="E153" s="141" t="s">
        <v>1213</v>
      </c>
      <c r="F153" s="142" t="s">
        <v>1214</v>
      </c>
      <c r="G153" s="143" t="s">
        <v>378</v>
      </c>
      <c r="H153" s="144">
        <v>1</v>
      </c>
      <c r="I153" s="145"/>
      <c r="J153" s="146">
        <f>ROUND(I153*H153,2)</f>
        <v>0</v>
      </c>
      <c r="K153" s="142" t="s">
        <v>1</v>
      </c>
      <c r="L153" s="30"/>
      <c r="M153" s="147" t="s">
        <v>1</v>
      </c>
      <c r="N153" s="148" t="s">
        <v>48</v>
      </c>
      <c r="O153" s="49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AR153" s="16" t="s">
        <v>1072</v>
      </c>
      <c r="AT153" s="16" t="s">
        <v>167</v>
      </c>
      <c r="AU153" s="16" t="s">
        <v>181</v>
      </c>
      <c r="AY153" s="16" t="s">
        <v>165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6" t="s">
        <v>85</v>
      </c>
      <c r="BK153" s="151">
        <f>ROUND(I153*H153,2)</f>
        <v>0</v>
      </c>
      <c r="BL153" s="16" t="s">
        <v>1072</v>
      </c>
      <c r="BM153" s="16" t="s">
        <v>1215</v>
      </c>
    </row>
    <row r="154" spans="2:65" s="10" customFormat="1" ht="20.85" customHeight="1">
      <c r="B154" s="126"/>
      <c r="D154" s="127" t="s">
        <v>76</v>
      </c>
      <c r="E154" s="137" t="s">
        <v>1216</v>
      </c>
      <c r="F154" s="137" t="s">
        <v>1217</v>
      </c>
      <c r="I154" s="129"/>
      <c r="J154" s="138">
        <f>BK154</f>
        <v>0</v>
      </c>
      <c r="L154" s="126"/>
      <c r="M154" s="131"/>
      <c r="N154" s="132"/>
      <c r="O154" s="132"/>
      <c r="P154" s="133">
        <f>SUM(P155:P156)</f>
        <v>0</v>
      </c>
      <c r="Q154" s="132"/>
      <c r="R154" s="133">
        <f>SUM(R155:R156)</f>
        <v>0</v>
      </c>
      <c r="S154" s="132"/>
      <c r="T154" s="134">
        <f>SUM(T155:T156)</f>
        <v>0</v>
      </c>
      <c r="AR154" s="127" t="s">
        <v>172</v>
      </c>
      <c r="AT154" s="135" t="s">
        <v>76</v>
      </c>
      <c r="AU154" s="135" t="s">
        <v>87</v>
      </c>
      <c r="AY154" s="127" t="s">
        <v>165</v>
      </c>
      <c r="BK154" s="136">
        <f>SUM(BK155:BK156)</f>
        <v>0</v>
      </c>
    </row>
    <row r="155" spans="2:65" s="1" customFormat="1" ht="16.5" customHeight="1">
      <c r="B155" s="139"/>
      <c r="C155" s="140" t="s">
        <v>316</v>
      </c>
      <c r="D155" s="140" t="s">
        <v>167</v>
      </c>
      <c r="E155" s="141" t="s">
        <v>1218</v>
      </c>
      <c r="F155" s="142" t="s">
        <v>1219</v>
      </c>
      <c r="G155" s="143" t="s">
        <v>378</v>
      </c>
      <c r="H155" s="144">
        <v>2</v>
      </c>
      <c r="I155" s="145"/>
      <c r="J155" s="146">
        <f>ROUND(I155*H155,2)</f>
        <v>0</v>
      </c>
      <c r="K155" s="142" t="s">
        <v>1</v>
      </c>
      <c r="L155" s="30"/>
      <c r="M155" s="147" t="s">
        <v>1</v>
      </c>
      <c r="N155" s="148" t="s">
        <v>48</v>
      </c>
      <c r="O155" s="49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AR155" s="16" t="s">
        <v>1072</v>
      </c>
      <c r="AT155" s="16" t="s">
        <v>167</v>
      </c>
      <c r="AU155" s="16" t="s">
        <v>181</v>
      </c>
      <c r="AY155" s="16" t="s">
        <v>165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6" t="s">
        <v>85</v>
      </c>
      <c r="BK155" s="151">
        <f>ROUND(I155*H155,2)</f>
        <v>0</v>
      </c>
      <c r="BL155" s="16" t="s">
        <v>1072</v>
      </c>
      <c r="BM155" s="16" t="s">
        <v>1220</v>
      </c>
    </row>
    <row r="156" spans="2:65" s="1" customFormat="1" ht="16.5" customHeight="1">
      <c r="B156" s="139"/>
      <c r="C156" s="140" t="s">
        <v>322</v>
      </c>
      <c r="D156" s="140" t="s">
        <v>167</v>
      </c>
      <c r="E156" s="141" t="s">
        <v>1221</v>
      </c>
      <c r="F156" s="142" t="s">
        <v>1222</v>
      </c>
      <c r="G156" s="143" t="s">
        <v>378</v>
      </c>
      <c r="H156" s="144">
        <v>2</v>
      </c>
      <c r="I156" s="145"/>
      <c r="J156" s="146">
        <f>ROUND(I156*H156,2)</f>
        <v>0</v>
      </c>
      <c r="K156" s="142" t="s">
        <v>1</v>
      </c>
      <c r="L156" s="30"/>
      <c r="M156" s="147" t="s">
        <v>1</v>
      </c>
      <c r="N156" s="148" t="s">
        <v>48</v>
      </c>
      <c r="O156" s="49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AR156" s="16" t="s">
        <v>1072</v>
      </c>
      <c r="AT156" s="16" t="s">
        <v>167</v>
      </c>
      <c r="AU156" s="16" t="s">
        <v>181</v>
      </c>
      <c r="AY156" s="16" t="s">
        <v>165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6" t="s">
        <v>85</v>
      </c>
      <c r="BK156" s="151">
        <f>ROUND(I156*H156,2)</f>
        <v>0</v>
      </c>
      <c r="BL156" s="16" t="s">
        <v>1072</v>
      </c>
      <c r="BM156" s="16" t="s">
        <v>1223</v>
      </c>
    </row>
    <row r="157" spans="2:65" s="10" customFormat="1" ht="20.85" customHeight="1">
      <c r="B157" s="126"/>
      <c r="D157" s="127" t="s">
        <v>76</v>
      </c>
      <c r="E157" s="137" t="s">
        <v>1224</v>
      </c>
      <c r="F157" s="137" t="s">
        <v>1225</v>
      </c>
      <c r="I157" s="129"/>
      <c r="J157" s="138">
        <f>BK157</f>
        <v>0</v>
      </c>
      <c r="L157" s="126"/>
      <c r="M157" s="131"/>
      <c r="N157" s="132"/>
      <c r="O157" s="132"/>
      <c r="P157" s="133">
        <f>P158</f>
        <v>0</v>
      </c>
      <c r="Q157" s="132"/>
      <c r="R157" s="133">
        <f>R158</f>
        <v>0</v>
      </c>
      <c r="S157" s="132"/>
      <c r="T157" s="134">
        <f>T158</f>
        <v>0</v>
      </c>
      <c r="AR157" s="127" t="s">
        <v>172</v>
      </c>
      <c r="AT157" s="135" t="s">
        <v>76</v>
      </c>
      <c r="AU157" s="135" t="s">
        <v>87</v>
      </c>
      <c r="AY157" s="127" t="s">
        <v>165</v>
      </c>
      <c r="BK157" s="136">
        <f>BK158</f>
        <v>0</v>
      </c>
    </row>
    <row r="158" spans="2:65" s="1" customFormat="1" ht="16.5" customHeight="1">
      <c r="B158" s="139"/>
      <c r="C158" s="140" t="s">
        <v>328</v>
      </c>
      <c r="D158" s="140" t="s">
        <v>167</v>
      </c>
      <c r="E158" s="141" t="s">
        <v>1226</v>
      </c>
      <c r="F158" s="142" t="s">
        <v>1227</v>
      </c>
      <c r="G158" s="143" t="s">
        <v>378</v>
      </c>
      <c r="H158" s="144">
        <v>1</v>
      </c>
      <c r="I158" s="145"/>
      <c r="J158" s="146">
        <f>ROUND(I158*H158,2)</f>
        <v>0</v>
      </c>
      <c r="K158" s="142" t="s">
        <v>1</v>
      </c>
      <c r="L158" s="30"/>
      <c r="M158" s="147" t="s">
        <v>1</v>
      </c>
      <c r="N158" s="148" t="s">
        <v>48</v>
      </c>
      <c r="O158" s="49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AR158" s="16" t="s">
        <v>1072</v>
      </c>
      <c r="AT158" s="16" t="s">
        <v>167</v>
      </c>
      <c r="AU158" s="16" t="s">
        <v>181</v>
      </c>
      <c r="AY158" s="16" t="s">
        <v>165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6" t="s">
        <v>85</v>
      </c>
      <c r="BK158" s="151">
        <f>ROUND(I158*H158,2)</f>
        <v>0</v>
      </c>
      <c r="BL158" s="16" t="s">
        <v>1072</v>
      </c>
      <c r="BM158" s="16" t="s">
        <v>1228</v>
      </c>
    </row>
    <row r="159" spans="2:65" s="10" customFormat="1" ht="22.9" customHeight="1">
      <c r="B159" s="126"/>
      <c r="D159" s="127" t="s">
        <v>76</v>
      </c>
      <c r="E159" s="137" t="s">
        <v>1229</v>
      </c>
      <c r="F159" s="137" t="s">
        <v>1230</v>
      </c>
      <c r="I159" s="129"/>
      <c r="J159" s="138">
        <f>BK159</f>
        <v>0</v>
      </c>
      <c r="L159" s="126"/>
      <c r="M159" s="131"/>
      <c r="N159" s="132"/>
      <c r="O159" s="132"/>
      <c r="P159" s="133">
        <f>P160+P166+P169+P171+P174+P178+P181+P187+P190+P194+P197+P201</f>
        <v>0</v>
      </c>
      <c r="Q159" s="132"/>
      <c r="R159" s="133">
        <f>R160+R166+R169+R171+R174+R178+R181+R187+R190+R194+R197+R201</f>
        <v>0</v>
      </c>
      <c r="S159" s="132"/>
      <c r="T159" s="134">
        <f>T160+T166+T169+T171+T174+T178+T181+T187+T190+T194+T197+T201</f>
        <v>0</v>
      </c>
      <c r="AR159" s="127" t="s">
        <v>172</v>
      </c>
      <c r="AT159" s="135" t="s">
        <v>76</v>
      </c>
      <c r="AU159" s="135" t="s">
        <v>85</v>
      </c>
      <c r="AY159" s="127" t="s">
        <v>165</v>
      </c>
      <c r="BK159" s="136">
        <f>BK160+BK166+BK169+BK171+BK174+BK178+BK181+BK187+BK190+BK194+BK197+BK201</f>
        <v>0</v>
      </c>
    </row>
    <row r="160" spans="2:65" s="10" customFormat="1" ht="20.85" customHeight="1">
      <c r="B160" s="126"/>
      <c r="D160" s="127" t="s">
        <v>76</v>
      </c>
      <c r="E160" s="137" t="s">
        <v>1231</v>
      </c>
      <c r="F160" s="137" t="s">
        <v>1232</v>
      </c>
      <c r="I160" s="129"/>
      <c r="J160" s="138">
        <f>BK160</f>
        <v>0</v>
      </c>
      <c r="L160" s="126"/>
      <c r="M160" s="131"/>
      <c r="N160" s="132"/>
      <c r="O160" s="132"/>
      <c r="P160" s="133">
        <f>SUM(P161:P165)</f>
        <v>0</v>
      </c>
      <c r="Q160" s="132"/>
      <c r="R160" s="133">
        <f>SUM(R161:R165)</f>
        <v>0</v>
      </c>
      <c r="S160" s="132"/>
      <c r="T160" s="134">
        <f>SUM(T161:T165)</f>
        <v>0</v>
      </c>
      <c r="AR160" s="127" t="s">
        <v>172</v>
      </c>
      <c r="AT160" s="135" t="s">
        <v>76</v>
      </c>
      <c r="AU160" s="135" t="s">
        <v>87</v>
      </c>
      <c r="AY160" s="127" t="s">
        <v>165</v>
      </c>
      <c r="BK160" s="136">
        <f>SUM(BK161:BK165)</f>
        <v>0</v>
      </c>
    </row>
    <row r="161" spans="2:65" s="1" customFormat="1" ht="16.5" customHeight="1">
      <c r="B161" s="139"/>
      <c r="C161" s="140" t="s">
        <v>336</v>
      </c>
      <c r="D161" s="140" t="s">
        <v>167</v>
      </c>
      <c r="E161" s="141" t="s">
        <v>1233</v>
      </c>
      <c r="F161" s="142" t="s">
        <v>1234</v>
      </c>
      <c r="G161" s="143" t="s">
        <v>378</v>
      </c>
      <c r="H161" s="144">
        <v>1</v>
      </c>
      <c r="I161" s="145"/>
      <c r="J161" s="146">
        <f>ROUND(I161*H161,2)</f>
        <v>0</v>
      </c>
      <c r="K161" s="142" t="s">
        <v>1</v>
      </c>
      <c r="L161" s="30"/>
      <c r="M161" s="147" t="s">
        <v>1</v>
      </c>
      <c r="N161" s="148" t="s">
        <v>48</v>
      </c>
      <c r="O161" s="49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AR161" s="16" t="s">
        <v>1072</v>
      </c>
      <c r="AT161" s="16" t="s">
        <v>167</v>
      </c>
      <c r="AU161" s="16" t="s">
        <v>181</v>
      </c>
      <c r="AY161" s="16" t="s">
        <v>165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6" t="s">
        <v>85</v>
      </c>
      <c r="BK161" s="151">
        <f>ROUND(I161*H161,2)</f>
        <v>0</v>
      </c>
      <c r="BL161" s="16" t="s">
        <v>1072</v>
      </c>
      <c r="BM161" s="16" t="s">
        <v>1235</v>
      </c>
    </row>
    <row r="162" spans="2:65" s="1" customFormat="1" ht="16.5" customHeight="1">
      <c r="B162" s="139"/>
      <c r="C162" s="140" t="s">
        <v>344</v>
      </c>
      <c r="D162" s="140" t="s">
        <v>167</v>
      </c>
      <c r="E162" s="141" t="s">
        <v>1236</v>
      </c>
      <c r="F162" s="142" t="s">
        <v>1237</v>
      </c>
      <c r="G162" s="143" t="s">
        <v>378</v>
      </c>
      <c r="H162" s="144">
        <v>2</v>
      </c>
      <c r="I162" s="145"/>
      <c r="J162" s="146">
        <f>ROUND(I162*H162,2)</f>
        <v>0</v>
      </c>
      <c r="K162" s="142" t="s">
        <v>1</v>
      </c>
      <c r="L162" s="30"/>
      <c r="M162" s="147" t="s">
        <v>1</v>
      </c>
      <c r="N162" s="148" t="s">
        <v>48</v>
      </c>
      <c r="O162" s="49"/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AR162" s="16" t="s">
        <v>1072</v>
      </c>
      <c r="AT162" s="16" t="s">
        <v>167</v>
      </c>
      <c r="AU162" s="16" t="s">
        <v>181</v>
      </c>
      <c r="AY162" s="16" t="s">
        <v>165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6" t="s">
        <v>85</v>
      </c>
      <c r="BK162" s="151">
        <f>ROUND(I162*H162,2)</f>
        <v>0</v>
      </c>
      <c r="BL162" s="16" t="s">
        <v>1072</v>
      </c>
      <c r="BM162" s="16" t="s">
        <v>1238</v>
      </c>
    </row>
    <row r="163" spans="2:65" s="1" customFormat="1" ht="16.5" customHeight="1">
      <c r="B163" s="139"/>
      <c r="C163" s="140" t="s">
        <v>352</v>
      </c>
      <c r="D163" s="140" t="s">
        <v>167</v>
      </c>
      <c r="E163" s="141" t="s">
        <v>1239</v>
      </c>
      <c r="F163" s="142" t="s">
        <v>1240</v>
      </c>
      <c r="G163" s="143" t="s">
        <v>378</v>
      </c>
      <c r="H163" s="144">
        <v>3</v>
      </c>
      <c r="I163" s="145"/>
      <c r="J163" s="146">
        <f>ROUND(I163*H163,2)</f>
        <v>0</v>
      </c>
      <c r="K163" s="142" t="s">
        <v>1</v>
      </c>
      <c r="L163" s="30"/>
      <c r="M163" s="147" t="s">
        <v>1</v>
      </c>
      <c r="N163" s="148" t="s">
        <v>48</v>
      </c>
      <c r="O163" s="49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AR163" s="16" t="s">
        <v>1072</v>
      </c>
      <c r="AT163" s="16" t="s">
        <v>167</v>
      </c>
      <c r="AU163" s="16" t="s">
        <v>181</v>
      </c>
      <c r="AY163" s="16" t="s">
        <v>165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6" t="s">
        <v>85</v>
      </c>
      <c r="BK163" s="151">
        <f>ROUND(I163*H163,2)</f>
        <v>0</v>
      </c>
      <c r="BL163" s="16" t="s">
        <v>1072</v>
      </c>
      <c r="BM163" s="16" t="s">
        <v>1241</v>
      </c>
    </row>
    <row r="164" spans="2:65" s="1" customFormat="1" ht="16.5" customHeight="1">
      <c r="B164" s="139"/>
      <c r="C164" s="140" t="s">
        <v>361</v>
      </c>
      <c r="D164" s="140" t="s">
        <v>167</v>
      </c>
      <c r="E164" s="141" t="s">
        <v>1242</v>
      </c>
      <c r="F164" s="142" t="s">
        <v>1243</v>
      </c>
      <c r="G164" s="143" t="s">
        <v>378</v>
      </c>
      <c r="H164" s="144">
        <v>3</v>
      </c>
      <c r="I164" s="145"/>
      <c r="J164" s="146">
        <f>ROUND(I164*H164,2)</f>
        <v>0</v>
      </c>
      <c r="K164" s="142" t="s">
        <v>1</v>
      </c>
      <c r="L164" s="30"/>
      <c r="M164" s="147" t="s">
        <v>1</v>
      </c>
      <c r="N164" s="148" t="s">
        <v>48</v>
      </c>
      <c r="O164" s="49"/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AR164" s="16" t="s">
        <v>1072</v>
      </c>
      <c r="AT164" s="16" t="s">
        <v>167</v>
      </c>
      <c r="AU164" s="16" t="s">
        <v>181</v>
      </c>
      <c r="AY164" s="16" t="s">
        <v>165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6" t="s">
        <v>85</v>
      </c>
      <c r="BK164" s="151">
        <f>ROUND(I164*H164,2)</f>
        <v>0</v>
      </c>
      <c r="BL164" s="16" t="s">
        <v>1072</v>
      </c>
      <c r="BM164" s="16" t="s">
        <v>1244</v>
      </c>
    </row>
    <row r="165" spans="2:65" s="1" customFormat="1" ht="16.5" customHeight="1">
      <c r="B165" s="139"/>
      <c r="C165" s="140" t="s">
        <v>367</v>
      </c>
      <c r="D165" s="140" t="s">
        <v>167</v>
      </c>
      <c r="E165" s="141" t="s">
        <v>1245</v>
      </c>
      <c r="F165" s="142" t="s">
        <v>1246</v>
      </c>
      <c r="G165" s="143" t="s">
        <v>378</v>
      </c>
      <c r="H165" s="144">
        <v>3</v>
      </c>
      <c r="I165" s="145"/>
      <c r="J165" s="146">
        <f>ROUND(I165*H165,2)</f>
        <v>0</v>
      </c>
      <c r="K165" s="142" t="s">
        <v>1</v>
      </c>
      <c r="L165" s="30"/>
      <c r="M165" s="147" t="s">
        <v>1</v>
      </c>
      <c r="N165" s="148" t="s">
        <v>48</v>
      </c>
      <c r="O165" s="49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AR165" s="16" t="s">
        <v>1072</v>
      </c>
      <c r="AT165" s="16" t="s">
        <v>167</v>
      </c>
      <c r="AU165" s="16" t="s">
        <v>181</v>
      </c>
      <c r="AY165" s="16" t="s">
        <v>165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6" t="s">
        <v>85</v>
      </c>
      <c r="BK165" s="151">
        <f>ROUND(I165*H165,2)</f>
        <v>0</v>
      </c>
      <c r="BL165" s="16" t="s">
        <v>1072</v>
      </c>
      <c r="BM165" s="16" t="s">
        <v>1247</v>
      </c>
    </row>
    <row r="166" spans="2:65" s="10" customFormat="1" ht="20.85" customHeight="1">
      <c r="B166" s="126"/>
      <c r="D166" s="127" t="s">
        <v>76</v>
      </c>
      <c r="E166" s="137" t="s">
        <v>1248</v>
      </c>
      <c r="F166" s="137" t="s">
        <v>1249</v>
      </c>
      <c r="I166" s="129"/>
      <c r="J166" s="138">
        <f>BK166</f>
        <v>0</v>
      </c>
      <c r="L166" s="126"/>
      <c r="M166" s="131"/>
      <c r="N166" s="132"/>
      <c r="O166" s="132"/>
      <c r="P166" s="133">
        <f>SUM(P167:P168)</f>
        <v>0</v>
      </c>
      <c r="Q166" s="132"/>
      <c r="R166" s="133">
        <f>SUM(R167:R168)</f>
        <v>0</v>
      </c>
      <c r="S166" s="132"/>
      <c r="T166" s="134">
        <f>SUM(T167:T168)</f>
        <v>0</v>
      </c>
      <c r="AR166" s="127" t="s">
        <v>172</v>
      </c>
      <c r="AT166" s="135" t="s">
        <v>76</v>
      </c>
      <c r="AU166" s="135" t="s">
        <v>87</v>
      </c>
      <c r="AY166" s="127" t="s">
        <v>165</v>
      </c>
      <c r="BK166" s="136">
        <f>SUM(BK167:BK168)</f>
        <v>0</v>
      </c>
    </row>
    <row r="167" spans="2:65" s="1" customFormat="1" ht="16.5" customHeight="1">
      <c r="B167" s="139"/>
      <c r="C167" s="140" t="s">
        <v>382</v>
      </c>
      <c r="D167" s="140" t="s">
        <v>167</v>
      </c>
      <c r="E167" s="141" t="s">
        <v>1250</v>
      </c>
      <c r="F167" s="142" t="s">
        <v>1251</v>
      </c>
      <c r="G167" s="143" t="s">
        <v>378</v>
      </c>
      <c r="H167" s="144">
        <v>2</v>
      </c>
      <c r="I167" s="145"/>
      <c r="J167" s="146">
        <f>ROUND(I167*H167,2)</f>
        <v>0</v>
      </c>
      <c r="K167" s="142" t="s">
        <v>1</v>
      </c>
      <c r="L167" s="30"/>
      <c r="M167" s="147" t="s">
        <v>1</v>
      </c>
      <c r="N167" s="148" t="s">
        <v>48</v>
      </c>
      <c r="O167" s="49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AR167" s="16" t="s">
        <v>1072</v>
      </c>
      <c r="AT167" s="16" t="s">
        <v>167</v>
      </c>
      <c r="AU167" s="16" t="s">
        <v>181</v>
      </c>
      <c r="AY167" s="16" t="s">
        <v>165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6" t="s">
        <v>85</v>
      </c>
      <c r="BK167" s="151">
        <f>ROUND(I167*H167,2)</f>
        <v>0</v>
      </c>
      <c r="BL167" s="16" t="s">
        <v>1072</v>
      </c>
      <c r="BM167" s="16" t="s">
        <v>1252</v>
      </c>
    </row>
    <row r="168" spans="2:65" s="1" customFormat="1" ht="16.5" customHeight="1">
      <c r="B168" s="139"/>
      <c r="C168" s="140" t="s">
        <v>387</v>
      </c>
      <c r="D168" s="140" t="s">
        <v>167</v>
      </c>
      <c r="E168" s="141" t="s">
        <v>1253</v>
      </c>
      <c r="F168" s="142" t="s">
        <v>1254</v>
      </c>
      <c r="G168" s="143" t="s">
        <v>378</v>
      </c>
      <c r="H168" s="144">
        <v>2</v>
      </c>
      <c r="I168" s="145"/>
      <c r="J168" s="146">
        <f>ROUND(I168*H168,2)</f>
        <v>0</v>
      </c>
      <c r="K168" s="142" t="s">
        <v>1</v>
      </c>
      <c r="L168" s="30"/>
      <c r="M168" s="147" t="s">
        <v>1</v>
      </c>
      <c r="N168" s="148" t="s">
        <v>48</v>
      </c>
      <c r="O168" s="49"/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AR168" s="16" t="s">
        <v>1072</v>
      </c>
      <c r="AT168" s="16" t="s">
        <v>167</v>
      </c>
      <c r="AU168" s="16" t="s">
        <v>181</v>
      </c>
      <c r="AY168" s="16" t="s">
        <v>165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6" t="s">
        <v>85</v>
      </c>
      <c r="BK168" s="151">
        <f>ROUND(I168*H168,2)</f>
        <v>0</v>
      </c>
      <c r="BL168" s="16" t="s">
        <v>1072</v>
      </c>
      <c r="BM168" s="16" t="s">
        <v>1255</v>
      </c>
    </row>
    <row r="169" spans="2:65" s="10" customFormat="1" ht="20.85" customHeight="1">
      <c r="B169" s="126"/>
      <c r="D169" s="127" t="s">
        <v>76</v>
      </c>
      <c r="E169" s="137" t="s">
        <v>1256</v>
      </c>
      <c r="F169" s="137" t="s">
        <v>1257</v>
      </c>
      <c r="I169" s="129"/>
      <c r="J169" s="138">
        <f>BK169</f>
        <v>0</v>
      </c>
      <c r="L169" s="126"/>
      <c r="M169" s="131"/>
      <c r="N169" s="132"/>
      <c r="O169" s="132"/>
      <c r="P169" s="133">
        <f>P170</f>
        <v>0</v>
      </c>
      <c r="Q169" s="132"/>
      <c r="R169" s="133">
        <f>R170</f>
        <v>0</v>
      </c>
      <c r="S169" s="132"/>
      <c r="T169" s="134">
        <f>T170</f>
        <v>0</v>
      </c>
      <c r="AR169" s="127" t="s">
        <v>172</v>
      </c>
      <c r="AT169" s="135" t="s">
        <v>76</v>
      </c>
      <c r="AU169" s="135" t="s">
        <v>87</v>
      </c>
      <c r="AY169" s="127" t="s">
        <v>165</v>
      </c>
      <c r="BK169" s="136">
        <f>BK170</f>
        <v>0</v>
      </c>
    </row>
    <row r="170" spans="2:65" s="1" customFormat="1" ht="16.5" customHeight="1">
      <c r="B170" s="139"/>
      <c r="C170" s="140" t="s">
        <v>375</v>
      </c>
      <c r="D170" s="140" t="s">
        <v>167</v>
      </c>
      <c r="E170" s="141" t="s">
        <v>1258</v>
      </c>
      <c r="F170" s="142" t="s">
        <v>1259</v>
      </c>
      <c r="G170" s="143" t="s">
        <v>378</v>
      </c>
      <c r="H170" s="144">
        <v>1</v>
      </c>
      <c r="I170" s="145"/>
      <c r="J170" s="146">
        <f>ROUND(I170*H170,2)</f>
        <v>0</v>
      </c>
      <c r="K170" s="142" t="s">
        <v>1</v>
      </c>
      <c r="L170" s="30"/>
      <c r="M170" s="147" t="s">
        <v>1</v>
      </c>
      <c r="N170" s="148" t="s">
        <v>48</v>
      </c>
      <c r="O170" s="49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AR170" s="16" t="s">
        <v>1072</v>
      </c>
      <c r="AT170" s="16" t="s">
        <v>167</v>
      </c>
      <c r="AU170" s="16" t="s">
        <v>181</v>
      </c>
      <c r="AY170" s="16" t="s">
        <v>165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6" t="s">
        <v>85</v>
      </c>
      <c r="BK170" s="151">
        <f>ROUND(I170*H170,2)</f>
        <v>0</v>
      </c>
      <c r="BL170" s="16" t="s">
        <v>1072</v>
      </c>
      <c r="BM170" s="16" t="s">
        <v>1260</v>
      </c>
    </row>
    <row r="171" spans="2:65" s="10" customFormat="1" ht="20.85" customHeight="1">
      <c r="B171" s="126"/>
      <c r="D171" s="127" t="s">
        <v>76</v>
      </c>
      <c r="E171" s="137" t="s">
        <v>1261</v>
      </c>
      <c r="F171" s="137" t="s">
        <v>1262</v>
      </c>
      <c r="I171" s="129"/>
      <c r="J171" s="138">
        <f>BK171</f>
        <v>0</v>
      </c>
      <c r="L171" s="126"/>
      <c r="M171" s="131"/>
      <c r="N171" s="132"/>
      <c r="O171" s="132"/>
      <c r="P171" s="133">
        <f>SUM(P172:P173)</f>
        <v>0</v>
      </c>
      <c r="Q171" s="132"/>
      <c r="R171" s="133">
        <f>SUM(R172:R173)</f>
        <v>0</v>
      </c>
      <c r="S171" s="132"/>
      <c r="T171" s="134">
        <f>SUM(T172:T173)</f>
        <v>0</v>
      </c>
      <c r="AR171" s="127" t="s">
        <v>172</v>
      </c>
      <c r="AT171" s="135" t="s">
        <v>76</v>
      </c>
      <c r="AU171" s="135" t="s">
        <v>87</v>
      </c>
      <c r="AY171" s="127" t="s">
        <v>165</v>
      </c>
      <c r="BK171" s="136">
        <f>SUM(BK172:BK173)</f>
        <v>0</v>
      </c>
    </row>
    <row r="172" spans="2:65" s="1" customFormat="1" ht="16.5" customHeight="1">
      <c r="B172" s="139"/>
      <c r="C172" s="140" t="s">
        <v>392</v>
      </c>
      <c r="D172" s="140" t="s">
        <v>167</v>
      </c>
      <c r="E172" s="141" t="s">
        <v>1263</v>
      </c>
      <c r="F172" s="142" t="s">
        <v>1264</v>
      </c>
      <c r="G172" s="143" t="s">
        <v>378</v>
      </c>
      <c r="H172" s="144">
        <v>2</v>
      </c>
      <c r="I172" s="145"/>
      <c r="J172" s="146">
        <f>ROUND(I172*H172,2)</f>
        <v>0</v>
      </c>
      <c r="K172" s="142" t="s">
        <v>1</v>
      </c>
      <c r="L172" s="30"/>
      <c r="M172" s="147" t="s">
        <v>1</v>
      </c>
      <c r="N172" s="148" t="s">
        <v>48</v>
      </c>
      <c r="O172" s="49"/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AR172" s="16" t="s">
        <v>1072</v>
      </c>
      <c r="AT172" s="16" t="s">
        <v>167</v>
      </c>
      <c r="AU172" s="16" t="s">
        <v>181</v>
      </c>
      <c r="AY172" s="16" t="s">
        <v>165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6" t="s">
        <v>85</v>
      </c>
      <c r="BK172" s="151">
        <f>ROUND(I172*H172,2)</f>
        <v>0</v>
      </c>
      <c r="BL172" s="16" t="s">
        <v>1072</v>
      </c>
      <c r="BM172" s="16" t="s">
        <v>1265</v>
      </c>
    </row>
    <row r="173" spans="2:65" s="1" customFormat="1" ht="16.5" customHeight="1">
      <c r="B173" s="139"/>
      <c r="C173" s="140" t="s">
        <v>397</v>
      </c>
      <c r="D173" s="140" t="s">
        <v>167</v>
      </c>
      <c r="E173" s="141" t="s">
        <v>1266</v>
      </c>
      <c r="F173" s="142" t="s">
        <v>1267</v>
      </c>
      <c r="G173" s="143" t="s">
        <v>378</v>
      </c>
      <c r="H173" s="144">
        <v>2</v>
      </c>
      <c r="I173" s="145"/>
      <c r="J173" s="146">
        <f>ROUND(I173*H173,2)</f>
        <v>0</v>
      </c>
      <c r="K173" s="142" t="s">
        <v>1</v>
      </c>
      <c r="L173" s="30"/>
      <c r="M173" s="147" t="s">
        <v>1</v>
      </c>
      <c r="N173" s="148" t="s">
        <v>48</v>
      </c>
      <c r="O173" s="49"/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AR173" s="16" t="s">
        <v>1072</v>
      </c>
      <c r="AT173" s="16" t="s">
        <v>167</v>
      </c>
      <c r="AU173" s="16" t="s">
        <v>181</v>
      </c>
      <c r="AY173" s="16" t="s">
        <v>165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6" t="s">
        <v>85</v>
      </c>
      <c r="BK173" s="151">
        <f>ROUND(I173*H173,2)</f>
        <v>0</v>
      </c>
      <c r="BL173" s="16" t="s">
        <v>1072</v>
      </c>
      <c r="BM173" s="16" t="s">
        <v>1268</v>
      </c>
    </row>
    <row r="174" spans="2:65" s="10" customFormat="1" ht="20.85" customHeight="1">
      <c r="B174" s="126"/>
      <c r="D174" s="127" t="s">
        <v>76</v>
      </c>
      <c r="E174" s="137" t="s">
        <v>1269</v>
      </c>
      <c r="F174" s="137" t="s">
        <v>1270</v>
      </c>
      <c r="I174" s="129"/>
      <c r="J174" s="138">
        <f>BK174</f>
        <v>0</v>
      </c>
      <c r="L174" s="126"/>
      <c r="M174" s="131"/>
      <c r="N174" s="132"/>
      <c r="O174" s="132"/>
      <c r="P174" s="133">
        <f>SUM(P175:P177)</f>
        <v>0</v>
      </c>
      <c r="Q174" s="132"/>
      <c r="R174" s="133">
        <f>SUM(R175:R177)</f>
        <v>0</v>
      </c>
      <c r="S174" s="132"/>
      <c r="T174" s="134">
        <f>SUM(T175:T177)</f>
        <v>0</v>
      </c>
      <c r="AR174" s="127" t="s">
        <v>172</v>
      </c>
      <c r="AT174" s="135" t="s">
        <v>76</v>
      </c>
      <c r="AU174" s="135" t="s">
        <v>87</v>
      </c>
      <c r="AY174" s="127" t="s">
        <v>165</v>
      </c>
      <c r="BK174" s="136">
        <f>SUM(BK175:BK177)</f>
        <v>0</v>
      </c>
    </row>
    <row r="175" spans="2:65" s="1" customFormat="1" ht="16.5" customHeight="1">
      <c r="B175" s="139"/>
      <c r="C175" s="140" t="s">
        <v>402</v>
      </c>
      <c r="D175" s="140" t="s">
        <v>167</v>
      </c>
      <c r="E175" s="141" t="s">
        <v>1271</v>
      </c>
      <c r="F175" s="142" t="s">
        <v>1272</v>
      </c>
      <c r="G175" s="143" t="s">
        <v>378</v>
      </c>
      <c r="H175" s="144">
        <v>2</v>
      </c>
      <c r="I175" s="145"/>
      <c r="J175" s="146">
        <f>ROUND(I175*H175,2)</f>
        <v>0</v>
      </c>
      <c r="K175" s="142" t="s">
        <v>1</v>
      </c>
      <c r="L175" s="30"/>
      <c r="M175" s="147" t="s">
        <v>1</v>
      </c>
      <c r="N175" s="148" t="s">
        <v>48</v>
      </c>
      <c r="O175" s="49"/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AR175" s="16" t="s">
        <v>1072</v>
      </c>
      <c r="AT175" s="16" t="s">
        <v>167</v>
      </c>
      <c r="AU175" s="16" t="s">
        <v>181</v>
      </c>
      <c r="AY175" s="16" t="s">
        <v>165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6" t="s">
        <v>85</v>
      </c>
      <c r="BK175" s="151">
        <f>ROUND(I175*H175,2)</f>
        <v>0</v>
      </c>
      <c r="BL175" s="16" t="s">
        <v>1072</v>
      </c>
      <c r="BM175" s="16" t="s">
        <v>1273</v>
      </c>
    </row>
    <row r="176" spans="2:65" s="1" customFormat="1" ht="16.5" customHeight="1">
      <c r="B176" s="139"/>
      <c r="C176" s="140" t="s">
        <v>409</v>
      </c>
      <c r="D176" s="140" t="s">
        <v>167</v>
      </c>
      <c r="E176" s="141" t="s">
        <v>1274</v>
      </c>
      <c r="F176" s="142" t="s">
        <v>1275</v>
      </c>
      <c r="G176" s="143" t="s">
        <v>378</v>
      </c>
      <c r="H176" s="144">
        <v>2</v>
      </c>
      <c r="I176" s="145"/>
      <c r="J176" s="146">
        <f>ROUND(I176*H176,2)</f>
        <v>0</v>
      </c>
      <c r="K176" s="142" t="s">
        <v>1</v>
      </c>
      <c r="L176" s="30"/>
      <c r="M176" s="147" t="s">
        <v>1</v>
      </c>
      <c r="N176" s="148" t="s">
        <v>48</v>
      </c>
      <c r="O176" s="49"/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AR176" s="16" t="s">
        <v>1072</v>
      </c>
      <c r="AT176" s="16" t="s">
        <v>167</v>
      </c>
      <c r="AU176" s="16" t="s">
        <v>181</v>
      </c>
      <c r="AY176" s="16" t="s">
        <v>165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6" t="s">
        <v>85</v>
      </c>
      <c r="BK176" s="151">
        <f>ROUND(I176*H176,2)</f>
        <v>0</v>
      </c>
      <c r="BL176" s="16" t="s">
        <v>1072</v>
      </c>
      <c r="BM176" s="16" t="s">
        <v>1276</v>
      </c>
    </row>
    <row r="177" spans="2:65" s="1" customFormat="1" ht="16.5" customHeight="1">
      <c r="B177" s="139"/>
      <c r="C177" s="140" t="s">
        <v>415</v>
      </c>
      <c r="D177" s="140" t="s">
        <v>167</v>
      </c>
      <c r="E177" s="141" t="s">
        <v>1277</v>
      </c>
      <c r="F177" s="142" t="s">
        <v>1278</v>
      </c>
      <c r="G177" s="143" t="s">
        <v>378</v>
      </c>
      <c r="H177" s="144">
        <v>2</v>
      </c>
      <c r="I177" s="145"/>
      <c r="J177" s="146">
        <f>ROUND(I177*H177,2)</f>
        <v>0</v>
      </c>
      <c r="K177" s="142" t="s">
        <v>1</v>
      </c>
      <c r="L177" s="30"/>
      <c r="M177" s="147" t="s">
        <v>1</v>
      </c>
      <c r="N177" s="148" t="s">
        <v>48</v>
      </c>
      <c r="O177" s="49"/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AR177" s="16" t="s">
        <v>1072</v>
      </c>
      <c r="AT177" s="16" t="s">
        <v>167</v>
      </c>
      <c r="AU177" s="16" t="s">
        <v>181</v>
      </c>
      <c r="AY177" s="16" t="s">
        <v>165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6" t="s">
        <v>85</v>
      </c>
      <c r="BK177" s="151">
        <f>ROUND(I177*H177,2)</f>
        <v>0</v>
      </c>
      <c r="BL177" s="16" t="s">
        <v>1072</v>
      </c>
      <c r="BM177" s="16" t="s">
        <v>1279</v>
      </c>
    </row>
    <row r="178" spans="2:65" s="10" customFormat="1" ht="20.85" customHeight="1">
      <c r="B178" s="126"/>
      <c r="D178" s="127" t="s">
        <v>76</v>
      </c>
      <c r="E178" s="137" t="s">
        <v>1280</v>
      </c>
      <c r="F178" s="137" t="s">
        <v>1281</v>
      </c>
      <c r="I178" s="129"/>
      <c r="J178" s="138">
        <f>BK178</f>
        <v>0</v>
      </c>
      <c r="L178" s="126"/>
      <c r="M178" s="131"/>
      <c r="N178" s="132"/>
      <c r="O178" s="132"/>
      <c r="P178" s="133">
        <f>SUM(P179:P180)</f>
        <v>0</v>
      </c>
      <c r="Q178" s="132"/>
      <c r="R178" s="133">
        <f>SUM(R179:R180)</f>
        <v>0</v>
      </c>
      <c r="S178" s="132"/>
      <c r="T178" s="134">
        <f>SUM(T179:T180)</f>
        <v>0</v>
      </c>
      <c r="AR178" s="127" t="s">
        <v>172</v>
      </c>
      <c r="AT178" s="135" t="s">
        <v>76</v>
      </c>
      <c r="AU178" s="135" t="s">
        <v>87</v>
      </c>
      <c r="AY178" s="127" t="s">
        <v>165</v>
      </c>
      <c r="BK178" s="136">
        <f>SUM(BK179:BK180)</f>
        <v>0</v>
      </c>
    </row>
    <row r="179" spans="2:65" s="1" customFormat="1" ht="16.5" customHeight="1">
      <c r="B179" s="139"/>
      <c r="C179" s="140" t="s">
        <v>421</v>
      </c>
      <c r="D179" s="140" t="s">
        <v>167</v>
      </c>
      <c r="E179" s="141" t="s">
        <v>1282</v>
      </c>
      <c r="F179" s="142" t="s">
        <v>1283</v>
      </c>
      <c r="G179" s="143" t="s">
        <v>378</v>
      </c>
      <c r="H179" s="144">
        <v>2</v>
      </c>
      <c r="I179" s="145"/>
      <c r="J179" s="146">
        <f>ROUND(I179*H179,2)</f>
        <v>0</v>
      </c>
      <c r="K179" s="142" t="s">
        <v>1</v>
      </c>
      <c r="L179" s="30"/>
      <c r="M179" s="147" t="s">
        <v>1</v>
      </c>
      <c r="N179" s="148" t="s">
        <v>48</v>
      </c>
      <c r="O179" s="49"/>
      <c r="P179" s="149">
        <f>O179*H179</f>
        <v>0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AR179" s="16" t="s">
        <v>1072</v>
      </c>
      <c r="AT179" s="16" t="s">
        <v>167</v>
      </c>
      <c r="AU179" s="16" t="s">
        <v>181</v>
      </c>
      <c r="AY179" s="16" t="s">
        <v>165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6" t="s">
        <v>85</v>
      </c>
      <c r="BK179" s="151">
        <f>ROUND(I179*H179,2)</f>
        <v>0</v>
      </c>
      <c r="BL179" s="16" t="s">
        <v>1072</v>
      </c>
      <c r="BM179" s="16" t="s">
        <v>1284</v>
      </c>
    </row>
    <row r="180" spans="2:65" s="1" customFormat="1" ht="16.5" customHeight="1">
      <c r="B180" s="139"/>
      <c r="C180" s="140" t="s">
        <v>427</v>
      </c>
      <c r="D180" s="140" t="s">
        <v>167</v>
      </c>
      <c r="E180" s="141" t="s">
        <v>1285</v>
      </c>
      <c r="F180" s="142" t="s">
        <v>1286</v>
      </c>
      <c r="G180" s="143" t="s">
        <v>378</v>
      </c>
      <c r="H180" s="144">
        <v>2</v>
      </c>
      <c r="I180" s="145"/>
      <c r="J180" s="146">
        <f>ROUND(I180*H180,2)</f>
        <v>0</v>
      </c>
      <c r="K180" s="142" t="s">
        <v>1</v>
      </c>
      <c r="L180" s="30"/>
      <c r="M180" s="147" t="s">
        <v>1</v>
      </c>
      <c r="N180" s="148" t="s">
        <v>48</v>
      </c>
      <c r="O180" s="49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AR180" s="16" t="s">
        <v>1072</v>
      </c>
      <c r="AT180" s="16" t="s">
        <v>167</v>
      </c>
      <c r="AU180" s="16" t="s">
        <v>181</v>
      </c>
      <c r="AY180" s="16" t="s">
        <v>165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6" t="s">
        <v>85</v>
      </c>
      <c r="BK180" s="151">
        <f>ROUND(I180*H180,2)</f>
        <v>0</v>
      </c>
      <c r="BL180" s="16" t="s">
        <v>1072</v>
      </c>
      <c r="BM180" s="16" t="s">
        <v>1287</v>
      </c>
    </row>
    <row r="181" spans="2:65" s="10" customFormat="1" ht="20.85" customHeight="1">
      <c r="B181" s="126"/>
      <c r="D181" s="127" t="s">
        <v>76</v>
      </c>
      <c r="E181" s="137" t="s">
        <v>1288</v>
      </c>
      <c r="F181" s="137" t="s">
        <v>1289</v>
      </c>
      <c r="I181" s="129"/>
      <c r="J181" s="138">
        <f>BK181</f>
        <v>0</v>
      </c>
      <c r="L181" s="126"/>
      <c r="M181" s="131"/>
      <c r="N181" s="132"/>
      <c r="O181" s="132"/>
      <c r="P181" s="133">
        <f>SUM(P182:P186)</f>
        <v>0</v>
      </c>
      <c r="Q181" s="132"/>
      <c r="R181" s="133">
        <f>SUM(R182:R186)</f>
        <v>0</v>
      </c>
      <c r="S181" s="132"/>
      <c r="T181" s="134">
        <f>SUM(T182:T186)</f>
        <v>0</v>
      </c>
      <c r="AR181" s="127" t="s">
        <v>172</v>
      </c>
      <c r="AT181" s="135" t="s">
        <v>76</v>
      </c>
      <c r="AU181" s="135" t="s">
        <v>87</v>
      </c>
      <c r="AY181" s="127" t="s">
        <v>165</v>
      </c>
      <c r="BK181" s="136">
        <f>SUM(BK182:BK186)</f>
        <v>0</v>
      </c>
    </row>
    <row r="182" spans="2:65" s="1" customFormat="1" ht="16.5" customHeight="1">
      <c r="B182" s="139"/>
      <c r="C182" s="140" t="s">
        <v>434</v>
      </c>
      <c r="D182" s="140" t="s">
        <v>167</v>
      </c>
      <c r="E182" s="141" t="s">
        <v>1290</v>
      </c>
      <c r="F182" s="142" t="s">
        <v>1291</v>
      </c>
      <c r="G182" s="143" t="s">
        <v>378</v>
      </c>
      <c r="H182" s="144">
        <v>1</v>
      </c>
      <c r="I182" s="145"/>
      <c r="J182" s="146">
        <f>ROUND(I182*H182,2)</f>
        <v>0</v>
      </c>
      <c r="K182" s="142" t="s">
        <v>1</v>
      </c>
      <c r="L182" s="30"/>
      <c r="M182" s="147" t="s">
        <v>1</v>
      </c>
      <c r="N182" s="148" t="s">
        <v>48</v>
      </c>
      <c r="O182" s="49"/>
      <c r="P182" s="149">
        <f>O182*H182</f>
        <v>0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AR182" s="16" t="s">
        <v>1072</v>
      </c>
      <c r="AT182" s="16" t="s">
        <v>167</v>
      </c>
      <c r="AU182" s="16" t="s">
        <v>181</v>
      </c>
      <c r="AY182" s="16" t="s">
        <v>165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6" t="s">
        <v>85</v>
      </c>
      <c r="BK182" s="151">
        <f>ROUND(I182*H182,2)</f>
        <v>0</v>
      </c>
      <c r="BL182" s="16" t="s">
        <v>1072</v>
      </c>
      <c r="BM182" s="16" t="s">
        <v>1292</v>
      </c>
    </row>
    <row r="183" spans="2:65" s="1" customFormat="1" ht="16.5" customHeight="1">
      <c r="B183" s="139"/>
      <c r="C183" s="140" t="s">
        <v>441</v>
      </c>
      <c r="D183" s="140" t="s">
        <v>167</v>
      </c>
      <c r="E183" s="141" t="s">
        <v>1293</v>
      </c>
      <c r="F183" s="142" t="s">
        <v>1294</v>
      </c>
      <c r="G183" s="143" t="s">
        <v>378</v>
      </c>
      <c r="H183" s="144">
        <v>2</v>
      </c>
      <c r="I183" s="145"/>
      <c r="J183" s="146">
        <f>ROUND(I183*H183,2)</f>
        <v>0</v>
      </c>
      <c r="K183" s="142" t="s">
        <v>1</v>
      </c>
      <c r="L183" s="30"/>
      <c r="M183" s="147" t="s">
        <v>1</v>
      </c>
      <c r="N183" s="148" t="s">
        <v>48</v>
      </c>
      <c r="O183" s="49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AR183" s="16" t="s">
        <v>1072</v>
      </c>
      <c r="AT183" s="16" t="s">
        <v>167</v>
      </c>
      <c r="AU183" s="16" t="s">
        <v>181</v>
      </c>
      <c r="AY183" s="16" t="s">
        <v>165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6" t="s">
        <v>85</v>
      </c>
      <c r="BK183" s="151">
        <f>ROUND(I183*H183,2)</f>
        <v>0</v>
      </c>
      <c r="BL183" s="16" t="s">
        <v>1072</v>
      </c>
      <c r="BM183" s="16" t="s">
        <v>1295</v>
      </c>
    </row>
    <row r="184" spans="2:65" s="1" customFormat="1" ht="16.5" customHeight="1">
      <c r="B184" s="139"/>
      <c r="C184" s="140" t="s">
        <v>446</v>
      </c>
      <c r="D184" s="140" t="s">
        <v>167</v>
      </c>
      <c r="E184" s="141" t="s">
        <v>1296</v>
      </c>
      <c r="F184" s="142" t="s">
        <v>1297</v>
      </c>
      <c r="G184" s="143" t="s">
        <v>378</v>
      </c>
      <c r="H184" s="144">
        <v>3</v>
      </c>
      <c r="I184" s="145"/>
      <c r="J184" s="146">
        <f>ROUND(I184*H184,2)</f>
        <v>0</v>
      </c>
      <c r="K184" s="142" t="s">
        <v>1</v>
      </c>
      <c r="L184" s="30"/>
      <c r="M184" s="147" t="s">
        <v>1</v>
      </c>
      <c r="N184" s="148" t="s">
        <v>48</v>
      </c>
      <c r="O184" s="49"/>
      <c r="P184" s="149">
        <f>O184*H184</f>
        <v>0</v>
      </c>
      <c r="Q184" s="149">
        <v>0</v>
      </c>
      <c r="R184" s="149">
        <f>Q184*H184</f>
        <v>0</v>
      </c>
      <c r="S184" s="149">
        <v>0</v>
      </c>
      <c r="T184" s="150">
        <f>S184*H184</f>
        <v>0</v>
      </c>
      <c r="AR184" s="16" t="s">
        <v>1072</v>
      </c>
      <c r="AT184" s="16" t="s">
        <v>167</v>
      </c>
      <c r="AU184" s="16" t="s">
        <v>181</v>
      </c>
      <c r="AY184" s="16" t="s">
        <v>165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6" t="s">
        <v>85</v>
      </c>
      <c r="BK184" s="151">
        <f>ROUND(I184*H184,2)</f>
        <v>0</v>
      </c>
      <c r="BL184" s="16" t="s">
        <v>1072</v>
      </c>
      <c r="BM184" s="16" t="s">
        <v>1298</v>
      </c>
    </row>
    <row r="185" spans="2:65" s="1" customFormat="1" ht="16.5" customHeight="1">
      <c r="B185" s="139"/>
      <c r="C185" s="140" t="s">
        <v>452</v>
      </c>
      <c r="D185" s="140" t="s">
        <v>167</v>
      </c>
      <c r="E185" s="141" t="s">
        <v>1299</v>
      </c>
      <c r="F185" s="142" t="s">
        <v>1275</v>
      </c>
      <c r="G185" s="143" t="s">
        <v>378</v>
      </c>
      <c r="H185" s="144">
        <v>3</v>
      </c>
      <c r="I185" s="145"/>
      <c r="J185" s="146">
        <f>ROUND(I185*H185,2)</f>
        <v>0</v>
      </c>
      <c r="K185" s="142" t="s">
        <v>1</v>
      </c>
      <c r="L185" s="30"/>
      <c r="M185" s="147" t="s">
        <v>1</v>
      </c>
      <c r="N185" s="148" t="s">
        <v>48</v>
      </c>
      <c r="O185" s="49"/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AR185" s="16" t="s">
        <v>1072</v>
      </c>
      <c r="AT185" s="16" t="s">
        <v>167</v>
      </c>
      <c r="AU185" s="16" t="s">
        <v>181</v>
      </c>
      <c r="AY185" s="16" t="s">
        <v>165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6" t="s">
        <v>85</v>
      </c>
      <c r="BK185" s="151">
        <f>ROUND(I185*H185,2)</f>
        <v>0</v>
      </c>
      <c r="BL185" s="16" t="s">
        <v>1072</v>
      </c>
      <c r="BM185" s="16" t="s">
        <v>1300</v>
      </c>
    </row>
    <row r="186" spans="2:65" s="1" customFormat="1" ht="16.5" customHeight="1">
      <c r="B186" s="139"/>
      <c r="C186" s="140" t="s">
        <v>459</v>
      </c>
      <c r="D186" s="140" t="s">
        <v>167</v>
      </c>
      <c r="E186" s="141" t="s">
        <v>1301</v>
      </c>
      <c r="F186" s="142" t="s">
        <v>1302</v>
      </c>
      <c r="G186" s="143" t="s">
        <v>378</v>
      </c>
      <c r="H186" s="144">
        <v>3</v>
      </c>
      <c r="I186" s="145"/>
      <c r="J186" s="146">
        <f>ROUND(I186*H186,2)</f>
        <v>0</v>
      </c>
      <c r="K186" s="142" t="s">
        <v>1</v>
      </c>
      <c r="L186" s="30"/>
      <c r="M186" s="147" t="s">
        <v>1</v>
      </c>
      <c r="N186" s="148" t="s">
        <v>48</v>
      </c>
      <c r="O186" s="49"/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AR186" s="16" t="s">
        <v>1072</v>
      </c>
      <c r="AT186" s="16" t="s">
        <v>167</v>
      </c>
      <c r="AU186" s="16" t="s">
        <v>181</v>
      </c>
      <c r="AY186" s="16" t="s">
        <v>165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6" t="s">
        <v>85</v>
      </c>
      <c r="BK186" s="151">
        <f>ROUND(I186*H186,2)</f>
        <v>0</v>
      </c>
      <c r="BL186" s="16" t="s">
        <v>1072</v>
      </c>
      <c r="BM186" s="16" t="s">
        <v>1303</v>
      </c>
    </row>
    <row r="187" spans="2:65" s="10" customFormat="1" ht="20.85" customHeight="1">
      <c r="B187" s="126"/>
      <c r="D187" s="127" t="s">
        <v>76</v>
      </c>
      <c r="E187" s="137" t="s">
        <v>1304</v>
      </c>
      <c r="F187" s="137" t="s">
        <v>1305</v>
      </c>
      <c r="I187" s="129"/>
      <c r="J187" s="138">
        <f>BK187</f>
        <v>0</v>
      </c>
      <c r="L187" s="126"/>
      <c r="M187" s="131"/>
      <c r="N187" s="132"/>
      <c r="O187" s="132"/>
      <c r="P187" s="133">
        <f>SUM(P188:P189)</f>
        <v>0</v>
      </c>
      <c r="Q187" s="132"/>
      <c r="R187" s="133">
        <f>SUM(R188:R189)</f>
        <v>0</v>
      </c>
      <c r="S187" s="132"/>
      <c r="T187" s="134">
        <f>SUM(T188:T189)</f>
        <v>0</v>
      </c>
      <c r="AR187" s="127" t="s">
        <v>172</v>
      </c>
      <c r="AT187" s="135" t="s">
        <v>76</v>
      </c>
      <c r="AU187" s="135" t="s">
        <v>87</v>
      </c>
      <c r="AY187" s="127" t="s">
        <v>165</v>
      </c>
      <c r="BK187" s="136">
        <f>SUM(BK188:BK189)</f>
        <v>0</v>
      </c>
    </row>
    <row r="188" spans="2:65" s="1" customFormat="1" ht="16.5" customHeight="1">
      <c r="B188" s="139"/>
      <c r="C188" s="140" t="s">
        <v>476</v>
      </c>
      <c r="D188" s="140" t="s">
        <v>167</v>
      </c>
      <c r="E188" s="141" t="s">
        <v>1306</v>
      </c>
      <c r="F188" s="142" t="s">
        <v>1283</v>
      </c>
      <c r="G188" s="143" t="s">
        <v>378</v>
      </c>
      <c r="H188" s="144">
        <v>3</v>
      </c>
      <c r="I188" s="145"/>
      <c r="J188" s="146">
        <f>ROUND(I188*H188,2)</f>
        <v>0</v>
      </c>
      <c r="K188" s="142" t="s">
        <v>1</v>
      </c>
      <c r="L188" s="30"/>
      <c r="M188" s="147" t="s">
        <v>1</v>
      </c>
      <c r="N188" s="148" t="s">
        <v>48</v>
      </c>
      <c r="O188" s="49"/>
      <c r="P188" s="149">
        <f>O188*H188</f>
        <v>0</v>
      </c>
      <c r="Q188" s="149">
        <v>0</v>
      </c>
      <c r="R188" s="149">
        <f>Q188*H188</f>
        <v>0</v>
      </c>
      <c r="S188" s="149">
        <v>0</v>
      </c>
      <c r="T188" s="150">
        <f>S188*H188</f>
        <v>0</v>
      </c>
      <c r="AR188" s="16" t="s">
        <v>1072</v>
      </c>
      <c r="AT188" s="16" t="s">
        <v>167</v>
      </c>
      <c r="AU188" s="16" t="s">
        <v>181</v>
      </c>
      <c r="AY188" s="16" t="s">
        <v>165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6" t="s">
        <v>85</v>
      </c>
      <c r="BK188" s="151">
        <f>ROUND(I188*H188,2)</f>
        <v>0</v>
      </c>
      <c r="BL188" s="16" t="s">
        <v>1072</v>
      </c>
      <c r="BM188" s="16" t="s">
        <v>1307</v>
      </c>
    </row>
    <row r="189" spans="2:65" s="1" customFormat="1" ht="16.5" customHeight="1">
      <c r="B189" s="139"/>
      <c r="C189" s="140" t="s">
        <v>483</v>
      </c>
      <c r="D189" s="140" t="s">
        <v>167</v>
      </c>
      <c r="E189" s="141" t="s">
        <v>1308</v>
      </c>
      <c r="F189" s="142" t="s">
        <v>1309</v>
      </c>
      <c r="G189" s="143" t="s">
        <v>378</v>
      </c>
      <c r="H189" s="144">
        <v>6</v>
      </c>
      <c r="I189" s="145"/>
      <c r="J189" s="146">
        <f>ROUND(I189*H189,2)</f>
        <v>0</v>
      </c>
      <c r="K189" s="142" t="s">
        <v>1</v>
      </c>
      <c r="L189" s="30"/>
      <c r="M189" s="147" t="s">
        <v>1</v>
      </c>
      <c r="N189" s="148" t="s">
        <v>48</v>
      </c>
      <c r="O189" s="49"/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AR189" s="16" t="s">
        <v>1072</v>
      </c>
      <c r="AT189" s="16" t="s">
        <v>167</v>
      </c>
      <c r="AU189" s="16" t="s">
        <v>181</v>
      </c>
      <c r="AY189" s="16" t="s">
        <v>165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6" t="s">
        <v>85</v>
      </c>
      <c r="BK189" s="151">
        <f>ROUND(I189*H189,2)</f>
        <v>0</v>
      </c>
      <c r="BL189" s="16" t="s">
        <v>1072</v>
      </c>
      <c r="BM189" s="16" t="s">
        <v>1310</v>
      </c>
    </row>
    <row r="190" spans="2:65" s="10" customFormat="1" ht="20.85" customHeight="1">
      <c r="B190" s="126"/>
      <c r="D190" s="127" t="s">
        <v>76</v>
      </c>
      <c r="E190" s="137" t="s">
        <v>1311</v>
      </c>
      <c r="F190" s="137" t="s">
        <v>1312</v>
      </c>
      <c r="I190" s="129"/>
      <c r="J190" s="138">
        <f>BK190</f>
        <v>0</v>
      </c>
      <c r="L190" s="126"/>
      <c r="M190" s="131"/>
      <c r="N190" s="132"/>
      <c r="O190" s="132"/>
      <c r="P190" s="133">
        <f>SUM(P191:P193)</f>
        <v>0</v>
      </c>
      <c r="Q190" s="132"/>
      <c r="R190" s="133">
        <f>SUM(R191:R193)</f>
        <v>0</v>
      </c>
      <c r="S190" s="132"/>
      <c r="T190" s="134">
        <f>SUM(T191:T193)</f>
        <v>0</v>
      </c>
      <c r="AR190" s="127" t="s">
        <v>172</v>
      </c>
      <c r="AT190" s="135" t="s">
        <v>76</v>
      </c>
      <c r="AU190" s="135" t="s">
        <v>87</v>
      </c>
      <c r="AY190" s="127" t="s">
        <v>165</v>
      </c>
      <c r="BK190" s="136">
        <f>SUM(BK191:BK193)</f>
        <v>0</v>
      </c>
    </row>
    <row r="191" spans="2:65" s="1" customFormat="1" ht="16.5" customHeight="1">
      <c r="B191" s="139"/>
      <c r="C191" s="140" t="s">
        <v>488</v>
      </c>
      <c r="D191" s="140" t="s">
        <v>167</v>
      </c>
      <c r="E191" s="141" t="s">
        <v>1313</v>
      </c>
      <c r="F191" s="142" t="s">
        <v>1314</v>
      </c>
      <c r="G191" s="143" t="s">
        <v>378</v>
      </c>
      <c r="H191" s="144">
        <v>1</v>
      </c>
      <c r="I191" s="145"/>
      <c r="J191" s="146">
        <f>ROUND(I191*H191,2)</f>
        <v>0</v>
      </c>
      <c r="K191" s="142" t="s">
        <v>1</v>
      </c>
      <c r="L191" s="30"/>
      <c r="M191" s="147" t="s">
        <v>1</v>
      </c>
      <c r="N191" s="148" t="s">
        <v>48</v>
      </c>
      <c r="O191" s="49"/>
      <c r="P191" s="149">
        <f>O191*H191</f>
        <v>0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AR191" s="16" t="s">
        <v>1072</v>
      </c>
      <c r="AT191" s="16" t="s">
        <v>167</v>
      </c>
      <c r="AU191" s="16" t="s">
        <v>181</v>
      </c>
      <c r="AY191" s="16" t="s">
        <v>165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6" t="s">
        <v>85</v>
      </c>
      <c r="BK191" s="151">
        <f>ROUND(I191*H191,2)</f>
        <v>0</v>
      </c>
      <c r="BL191" s="16" t="s">
        <v>1072</v>
      </c>
      <c r="BM191" s="16" t="s">
        <v>1315</v>
      </c>
    </row>
    <row r="192" spans="2:65" s="1" customFormat="1" ht="16.5" customHeight="1">
      <c r="B192" s="139"/>
      <c r="C192" s="140" t="s">
        <v>492</v>
      </c>
      <c r="D192" s="140" t="s">
        <v>167</v>
      </c>
      <c r="E192" s="141" t="s">
        <v>1316</v>
      </c>
      <c r="F192" s="142" t="s">
        <v>1317</v>
      </c>
      <c r="G192" s="143" t="s">
        <v>378</v>
      </c>
      <c r="H192" s="144">
        <v>1</v>
      </c>
      <c r="I192" s="145"/>
      <c r="J192" s="146">
        <f>ROUND(I192*H192,2)</f>
        <v>0</v>
      </c>
      <c r="K192" s="142" t="s">
        <v>1</v>
      </c>
      <c r="L192" s="30"/>
      <c r="M192" s="147" t="s">
        <v>1</v>
      </c>
      <c r="N192" s="148" t="s">
        <v>48</v>
      </c>
      <c r="O192" s="49"/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AR192" s="16" t="s">
        <v>1072</v>
      </c>
      <c r="AT192" s="16" t="s">
        <v>167</v>
      </c>
      <c r="AU192" s="16" t="s">
        <v>181</v>
      </c>
      <c r="AY192" s="16" t="s">
        <v>165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6" t="s">
        <v>85</v>
      </c>
      <c r="BK192" s="151">
        <f>ROUND(I192*H192,2)</f>
        <v>0</v>
      </c>
      <c r="BL192" s="16" t="s">
        <v>1072</v>
      </c>
      <c r="BM192" s="16" t="s">
        <v>1318</v>
      </c>
    </row>
    <row r="193" spans="2:65" s="1" customFormat="1" ht="16.5" customHeight="1">
      <c r="B193" s="139"/>
      <c r="C193" s="140" t="s">
        <v>497</v>
      </c>
      <c r="D193" s="140" t="s">
        <v>167</v>
      </c>
      <c r="E193" s="141" t="s">
        <v>1319</v>
      </c>
      <c r="F193" s="142" t="s">
        <v>1320</v>
      </c>
      <c r="G193" s="143" t="s">
        <v>378</v>
      </c>
      <c r="H193" s="144">
        <v>1</v>
      </c>
      <c r="I193" s="145"/>
      <c r="J193" s="146">
        <f>ROUND(I193*H193,2)</f>
        <v>0</v>
      </c>
      <c r="K193" s="142" t="s">
        <v>1</v>
      </c>
      <c r="L193" s="30"/>
      <c r="M193" s="147" t="s">
        <v>1</v>
      </c>
      <c r="N193" s="148" t="s">
        <v>48</v>
      </c>
      <c r="O193" s="49"/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AR193" s="16" t="s">
        <v>1072</v>
      </c>
      <c r="AT193" s="16" t="s">
        <v>167</v>
      </c>
      <c r="AU193" s="16" t="s">
        <v>181</v>
      </c>
      <c r="AY193" s="16" t="s">
        <v>165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6" t="s">
        <v>85</v>
      </c>
      <c r="BK193" s="151">
        <f>ROUND(I193*H193,2)</f>
        <v>0</v>
      </c>
      <c r="BL193" s="16" t="s">
        <v>1072</v>
      </c>
      <c r="BM193" s="16" t="s">
        <v>1321</v>
      </c>
    </row>
    <row r="194" spans="2:65" s="10" customFormat="1" ht="20.85" customHeight="1">
      <c r="B194" s="126"/>
      <c r="D194" s="127" t="s">
        <v>76</v>
      </c>
      <c r="E194" s="137" t="s">
        <v>1322</v>
      </c>
      <c r="F194" s="137" t="s">
        <v>1323</v>
      </c>
      <c r="I194" s="129"/>
      <c r="J194" s="138">
        <f>BK194</f>
        <v>0</v>
      </c>
      <c r="L194" s="126"/>
      <c r="M194" s="131"/>
      <c r="N194" s="132"/>
      <c r="O194" s="132"/>
      <c r="P194" s="133">
        <f>SUM(P195:P196)</f>
        <v>0</v>
      </c>
      <c r="Q194" s="132"/>
      <c r="R194" s="133">
        <f>SUM(R195:R196)</f>
        <v>0</v>
      </c>
      <c r="S194" s="132"/>
      <c r="T194" s="134">
        <f>SUM(T195:T196)</f>
        <v>0</v>
      </c>
      <c r="AR194" s="127" t="s">
        <v>172</v>
      </c>
      <c r="AT194" s="135" t="s">
        <v>76</v>
      </c>
      <c r="AU194" s="135" t="s">
        <v>87</v>
      </c>
      <c r="AY194" s="127" t="s">
        <v>165</v>
      </c>
      <c r="BK194" s="136">
        <f>SUM(BK195:BK196)</f>
        <v>0</v>
      </c>
    </row>
    <row r="195" spans="2:65" s="1" customFormat="1" ht="16.5" customHeight="1">
      <c r="B195" s="139"/>
      <c r="C195" s="140" t="s">
        <v>501</v>
      </c>
      <c r="D195" s="140" t="s">
        <v>167</v>
      </c>
      <c r="E195" s="141" t="s">
        <v>1324</v>
      </c>
      <c r="F195" s="142" t="s">
        <v>1325</v>
      </c>
      <c r="G195" s="143" t="s">
        <v>378</v>
      </c>
      <c r="H195" s="144">
        <v>1</v>
      </c>
      <c r="I195" s="145"/>
      <c r="J195" s="146">
        <f>ROUND(I195*H195,2)</f>
        <v>0</v>
      </c>
      <c r="K195" s="142" t="s">
        <v>1</v>
      </c>
      <c r="L195" s="30"/>
      <c r="M195" s="147" t="s">
        <v>1</v>
      </c>
      <c r="N195" s="148" t="s">
        <v>48</v>
      </c>
      <c r="O195" s="49"/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AR195" s="16" t="s">
        <v>1072</v>
      </c>
      <c r="AT195" s="16" t="s">
        <v>167</v>
      </c>
      <c r="AU195" s="16" t="s">
        <v>181</v>
      </c>
      <c r="AY195" s="16" t="s">
        <v>165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6" t="s">
        <v>85</v>
      </c>
      <c r="BK195" s="151">
        <f>ROUND(I195*H195,2)</f>
        <v>0</v>
      </c>
      <c r="BL195" s="16" t="s">
        <v>1072</v>
      </c>
      <c r="BM195" s="16" t="s">
        <v>1326</v>
      </c>
    </row>
    <row r="196" spans="2:65" s="1" customFormat="1" ht="16.5" customHeight="1">
      <c r="B196" s="139"/>
      <c r="C196" s="140" t="s">
        <v>508</v>
      </c>
      <c r="D196" s="140" t="s">
        <v>167</v>
      </c>
      <c r="E196" s="141" t="s">
        <v>1327</v>
      </c>
      <c r="F196" s="142" t="s">
        <v>1328</v>
      </c>
      <c r="G196" s="143" t="s">
        <v>378</v>
      </c>
      <c r="H196" s="144">
        <v>1</v>
      </c>
      <c r="I196" s="145"/>
      <c r="J196" s="146">
        <f>ROUND(I196*H196,2)</f>
        <v>0</v>
      </c>
      <c r="K196" s="142" t="s">
        <v>1</v>
      </c>
      <c r="L196" s="30"/>
      <c r="M196" s="147" t="s">
        <v>1</v>
      </c>
      <c r="N196" s="148" t="s">
        <v>48</v>
      </c>
      <c r="O196" s="49"/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AR196" s="16" t="s">
        <v>1072</v>
      </c>
      <c r="AT196" s="16" t="s">
        <v>167</v>
      </c>
      <c r="AU196" s="16" t="s">
        <v>181</v>
      </c>
      <c r="AY196" s="16" t="s">
        <v>165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6" t="s">
        <v>85</v>
      </c>
      <c r="BK196" s="151">
        <f>ROUND(I196*H196,2)</f>
        <v>0</v>
      </c>
      <c r="BL196" s="16" t="s">
        <v>1072</v>
      </c>
      <c r="BM196" s="16" t="s">
        <v>1329</v>
      </c>
    </row>
    <row r="197" spans="2:65" s="10" customFormat="1" ht="20.85" customHeight="1">
      <c r="B197" s="126"/>
      <c r="D197" s="127" t="s">
        <v>76</v>
      </c>
      <c r="E197" s="137" t="s">
        <v>1330</v>
      </c>
      <c r="F197" s="137" t="s">
        <v>1331</v>
      </c>
      <c r="I197" s="129"/>
      <c r="J197" s="138">
        <f>BK197</f>
        <v>0</v>
      </c>
      <c r="L197" s="126"/>
      <c r="M197" s="131"/>
      <c r="N197" s="132"/>
      <c r="O197" s="132"/>
      <c r="P197" s="133">
        <f>SUM(P198:P200)</f>
        <v>0</v>
      </c>
      <c r="Q197" s="132"/>
      <c r="R197" s="133">
        <f>SUM(R198:R200)</f>
        <v>0</v>
      </c>
      <c r="S197" s="132"/>
      <c r="T197" s="134">
        <f>SUM(T198:T200)</f>
        <v>0</v>
      </c>
      <c r="AR197" s="127" t="s">
        <v>172</v>
      </c>
      <c r="AT197" s="135" t="s">
        <v>76</v>
      </c>
      <c r="AU197" s="135" t="s">
        <v>87</v>
      </c>
      <c r="AY197" s="127" t="s">
        <v>165</v>
      </c>
      <c r="BK197" s="136">
        <f>SUM(BK198:BK200)</f>
        <v>0</v>
      </c>
    </row>
    <row r="198" spans="2:65" s="1" customFormat="1" ht="16.5" customHeight="1">
      <c r="B198" s="139"/>
      <c r="C198" s="140" t="s">
        <v>518</v>
      </c>
      <c r="D198" s="140" t="s">
        <v>167</v>
      </c>
      <c r="E198" s="141" t="s">
        <v>1332</v>
      </c>
      <c r="F198" s="142" t="s">
        <v>1333</v>
      </c>
      <c r="G198" s="143" t="s">
        <v>378</v>
      </c>
      <c r="H198" s="144">
        <v>2</v>
      </c>
      <c r="I198" s="145"/>
      <c r="J198" s="146">
        <f>ROUND(I198*H198,2)</f>
        <v>0</v>
      </c>
      <c r="K198" s="142" t="s">
        <v>1</v>
      </c>
      <c r="L198" s="30"/>
      <c r="M198" s="147" t="s">
        <v>1</v>
      </c>
      <c r="N198" s="148" t="s">
        <v>48</v>
      </c>
      <c r="O198" s="49"/>
      <c r="P198" s="149">
        <f>O198*H198</f>
        <v>0</v>
      </c>
      <c r="Q198" s="149">
        <v>0</v>
      </c>
      <c r="R198" s="149">
        <f>Q198*H198</f>
        <v>0</v>
      </c>
      <c r="S198" s="149">
        <v>0</v>
      </c>
      <c r="T198" s="150">
        <f>S198*H198</f>
        <v>0</v>
      </c>
      <c r="AR198" s="16" t="s">
        <v>1072</v>
      </c>
      <c r="AT198" s="16" t="s">
        <v>167</v>
      </c>
      <c r="AU198" s="16" t="s">
        <v>181</v>
      </c>
      <c r="AY198" s="16" t="s">
        <v>165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6" t="s">
        <v>85</v>
      </c>
      <c r="BK198" s="151">
        <f>ROUND(I198*H198,2)</f>
        <v>0</v>
      </c>
      <c r="BL198" s="16" t="s">
        <v>1072</v>
      </c>
      <c r="BM198" s="16" t="s">
        <v>1334</v>
      </c>
    </row>
    <row r="199" spans="2:65" s="1" customFormat="1" ht="16.5" customHeight="1">
      <c r="B199" s="139"/>
      <c r="C199" s="140" t="s">
        <v>524</v>
      </c>
      <c r="D199" s="140" t="s">
        <v>167</v>
      </c>
      <c r="E199" s="141" t="s">
        <v>1335</v>
      </c>
      <c r="F199" s="142" t="s">
        <v>1336</v>
      </c>
      <c r="G199" s="143" t="s">
        <v>378</v>
      </c>
      <c r="H199" s="144">
        <v>1</v>
      </c>
      <c r="I199" s="145"/>
      <c r="J199" s="146">
        <f>ROUND(I199*H199,2)</f>
        <v>0</v>
      </c>
      <c r="K199" s="142" t="s">
        <v>1</v>
      </c>
      <c r="L199" s="30"/>
      <c r="M199" s="147" t="s">
        <v>1</v>
      </c>
      <c r="N199" s="148" t="s">
        <v>48</v>
      </c>
      <c r="O199" s="49"/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AR199" s="16" t="s">
        <v>1072</v>
      </c>
      <c r="AT199" s="16" t="s">
        <v>167</v>
      </c>
      <c r="AU199" s="16" t="s">
        <v>181</v>
      </c>
      <c r="AY199" s="16" t="s">
        <v>165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6" t="s">
        <v>85</v>
      </c>
      <c r="BK199" s="151">
        <f>ROUND(I199*H199,2)</f>
        <v>0</v>
      </c>
      <c r="BL199" s="16" t="s">
        <v>1072</v>
      </c>
      <c r="BM199" s="16" t="s">
        <v>1337</v>
      </c>
    </row>
    <row r="200" spans="2:65" s="1" customFormat="1" ht="16.5" customHeight="1">
      <c r="B200" s="139"/>
      <c r="C200" s="140" t="s">
        <v>531</v>
      </c>
      <c r="D200" s="140" t="s">
        <v>167</v>
      </c>
      <c r="E200" s="141" t="s">
        <v>1338</v>
      </c>
      <c r="F200" s="142" t="s">
        <v>1339</v>
      </c>
      <c r="G200" s="143" t="s">
        <v>378</v>
      </c>
      <c r="H200" s="144">
        <v>2</v>
      </c>
      <c r="I200" s="145"/>
      <c r="J200" s="146">
        <f>ROUND(I200*H200,2)</f>
        <v>0</v>
      </c>
      <c r="K200" s="142" t="s">
        <v>1</v>
      </c>
      <c r="L200" s="30"/>
      <c r="M200" s="147" t="s">
        <v>1</v>
      </c>
      <c r="N200" s="148" t="s">
        <v>48</v>
      </c>
      <c r="O200" s="49"/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AR200" s="16" t="s">
        <v>1072</v>
      </c>
      <c r="AT200" s="16" t="s">
        <v>167</v>
      </c>
      <c r="AU200" s="16" t="s">
        <v>181</v>
      </c>
      <c r="AY200" s="16" t="s">
        <v>165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6" t="s">
        <v>85</v>
      </c>
      <c r="BK200" s="151">
        <f>ROUND(I200*H200,2)</f>
        <v>0</v>
      </c>
      <c r="BL200" s="16" t="s">
        <v>1072</v>
      </c>
      <c r="BM200" s="16" t="s">
        <v>1340</v>
      </c>
    </row>
    <row r="201" spans="2:65" s="10" customFormat="1" ht="20.85" customHeight="1">
      <c r="B201" s="126"/>
      <c r="D201" s="127" t="s">
        <v>76</v>
      </c>
      <c r="E201" s="137" t="s">
        <v>1341</v>
      </c>
      <c r="F201" s="137" t="s">
        <v>1342</v>
      </c>
      <c r="I201" s="129"/>
      <c r="J201" s="138">
        <f>BK201</f>
        <v>0</v>
      </c>
      <c r="L201" s="126"/>
      <c r="M201" s="131"/>
      <c r="N201" s="132"/>
      <c r="O201" s="132"/>
      <c r="P201" s="133">
        <f>SUM(P202:P203)</f>
        <v>0</v>
      </c>
      <c r="Q201" s="132"/>
      <c r="R201" s="133">
        <f>SUM(R202:R203)</f>
        <v>0</v>
      </c>
      <c r="S201" s="132"/>
      <c r="T201" s="134">
        <f>SUM(T202:T203)</f>
        <v>0</v>
      </c>
      <c r="AR201" s="127" t="s">
        <v>172</v>
      </c>
      <c r="AT201" s="135" t="s">
        <v>76</v>
      </c>
      <c r="AU201" s="135" t="s">
        <v>87</v>
      </c>
      <c r="AY201" s="127" t="s">
        <v>165</v>
      </c>
      <c r="BK201" s="136">
        <f>SUM(BK202:BK203)</f>
        <v>0</v>
      </c>
    </row>
    <row r="202" spans="2:65" s="1" customFormat="1" ht="16.5" customHeight="1">
      <c r="B202" s="139"/>
      <c r="C202" s="140" t="s">
        <v>537</v>
      </c>
      <c r="D202" s="140" t="s">
        <v>167</v>
      </c>
      <c r="E202" s="141" t="s">
        <v>1343</v>
      </c>
      <c r="F202" s="142" t="s">
        <v>1344</v>
      </c>
      <c r="G202" s="143" t="s">
        <v>378</v>
      </c>
      <c r="H202" s="144">
        <v>3</v>
      </c>
      <c r="I202" s="145"/>
      <c r="J202" s="146">
        <f>ROUND(I202*H202,2)</f>
        <v>0</v>
      </c>
      <c r="K202" s="142" t="s">
        <v>1</v>
      </c>
      <c r="L202" s="30"/>
      <c r="M202" s="147" t="s">
        <v>1</v>
      </c>
      <c r="N202" s="148" t="s">
        <v>48</v>
      </c>
      <c r="O202" s="49"/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AR202" s="16" t="s">
        <v>1072</v>
      </c>
      <c r="AT202" s="16" t="s">
        <v>167</v>
      </c>
      <c r="AU202" s="16" t="s">
        <v>181</v>
      </c>
      <c r="AY202" s="16" t="s">
        <v>165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6" t="s">
        <v>85</v>
      </c>
      <c r="BK202" s="151">
        <f>ROUND(I202*H202,2)</f>
        <v>0</v>
      </c>
      <c r="BL202" s="16" t="s">
        <v>1072</v>
      </c>
      <c r="BM202" s="16" t="s">
        <v>1345</v>
      </c>
    </row>
    <row r="203" spans="2:65" s="1" customFormat="1" ht="16.5" customHeight="1">
      <c r="B203" s="139"/>
      <c r="C203" s="140" t="s">
        <v>554</v>
      </c>
      <c r="D203" s="140" t="s">
        <v>167</v>
      </c>
      <c r="E203" s="141" t="s">
        <v>1346</v>
      </c>
      <c r="F203" s="142" t="s">
        <v>1347</v>
      </c>
      <c r="G203" s="143" t="s">
        <v>378</v>
      </c>
      <c r="H203" s="144">
        <v>6</v>
      </c>
      <c r="I203" s="145"/>
      <c r="J203" s="146">
        <f>ROUND(I203*H203,2)</f>
        <v>0</v>
      </c>
      <c r="K203" s="142" t="s">
        <v>1</v>
      </c>
      <c r="L203" s="30"/>
      <c r="M203" s="147" t="s">
        <v>1</v>
      </c>
      <c r="N203" s="148" t="s">
        <v>48</v>
      </c>
      <c r="O203" s="49"/>
      <c r="P203" s="149">
        <f>O203*H203</f>
        <v>0</v>
      </c>
      <c r="Q203" s="149">
        <v>0</v>
      </c>
      <c r="R203" s="149">
        <f>Q203*H203</f>
        <v>0</v>
      </c>
      <c r="S203" s="149">
        <v>0</v>
      </c>
      <c r="T203" s="150">
        <f>S203*H203</f>
        <v>0</v>
      </c>
      <c r="AR203" s="16" t="s">
        <v>1072</v>
      </c>
      <c r="AT203" s="16" t="s">
        <v>167</v>
      </c>
      <c r="AU203" s="16" t="s">
        <v>181</v>
      </c>
      <c r="AY203" s="16" t="s">
        <v>165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85</v>
      </c>
      <c r="BK203" s="151">
        <f>ROUND(I203*H203,2)</f>
        <v>0</v>
      </c>
      <c r="BL203" s="16" t="s">
        <v>1072</v>
      </c>
      <c r="BM203" s="16" t="s">
        <v>1348</v>
      </c>
    </row>
    <row r="204" spans="2:65" s="10" customFormat="1" ht="22.9" customHeight="1">
      <c r="B204" s="126"/>
      <c r="D204" s="127" t="s">
        <v>76</v>
      </c>
      <c r="E204" s="137" t="s">
        <v>1349</v>
      </c>
      <c r="F204" s="137" t="s">
        <v>1350</v>
      </c>
      <c r="I204" s="129"/>
      <c r="J204" s="138">
        <f>BK204</f>
        <v>0</v>
      </c>
      <c r="L204" s="126"/>
      <c r="M204" s="131"/>
      <c r="N204" s="132"/>
      <c r="O204" s="132"/>
      <c r="P204" s="133">
        <f>P205+P210+P216+P218+P221+P233+P244+P248</f>
        <v>0</v>
      </c>
      <c r="Q204" s="132"/>
      <c r="R204" s="133">
        <f>R205+R210+R216+R218+R221+R233+R244+R248</f>
        <v>0</v>
      </c>
      <c r="S204" s="132"/>
      <c r="T204" s="134">
        <f>T205+T210+T216+T218+T221+T233+T244+T248</f>
        <v>0</v>
      </c>
      <c r="AR204" s="127" t="s">
        <v>172</v>
      </c>
      <c r="AT204" s="135" t="s">
        <v>76</v>
      </c>
      <c r="AU204" s="135" t="s">
        <v>85</v>
      </c>
      <c r="AY204" s="127" t="s">
        <v>165</v>
      </c>
      <c r="BK204" s="136">
        <f>BK205+BK210+BK216+BK218+BK221+BK233+BK244+BK248</f>
        <v>0</v>
      </c>
    </row>
    <row r="205" spans="2:65" s="10" customFormat="1" ht="20.85" customHeight="1">
      <c r="B205" s="126"/>
      <c r="D205" s="127" t="s">
        <v>76</v>
      </c>
      <c r="E205" s="137" t="s">
        <v>1351</v>
      </c>
      <c r="F205" s="137" t="s">
        <v>1352</v>
      </c>
      <c r="I205" s="129"/>
      <c r="J205" s="138">
        <f>BK205</f>
        <v>0</v>
      </c>
      <c r="L205" s="126"/>
      <c r="M205" s="131"/>
      <c r="N205" s="132"/>
      <c r="O205" s="132"/>
      <c r="P205" s="133">
        <f>SUM(P206:P209)</f>
        <v>0</v>
      </c>
      <c r="Q205" s="132"/>
      <c r="R205" s="133">
        <f>SUM(R206:R209)</f>
        <v>0</v>
      </c>
      <c r="S205" s="132"/>
      <c r="T205" s="134">
        <f>SUM(T206:T209)</f>
        <v>0</v>
      </c>
      <c r="AR205" s="127" t="s">
        <v>172</v>
      </c>
      <c r="AT205" s="135" t="s">
        <v>76</v>
      </c>
      <c r="AU205" s="135" t="s">
        <v>87</v>
      </c>
      <c r="AY205" s="127" t="s">
        <v>165</v>
      </c>
      <c r="BK205" s="136">
        <f>SUM(BK206:BK209)</f>
        <v>0</v>
      </c>
    </row>
    <row r="206" spans="2:65" s="1" customFormat="1" ht="16.5" customHeight="1">
      <c r="B206" s="139"/>
      <c r="C206" s="140" t="s">
        <v>565</v>
      </c>
      <c r="D206" s="140" t="s">
        <v>167</v>
      </c>
      <c r="E206" s="141" t="s">
        <v>1353</v>
      </c>
      <c r="F206" s="142" t="s">
        <v>1354</v>
      </c>
      <c r="G206" s="143" t="s">
        <v>378</v>
      </c>
      <c r="H206" s="144">
        <v>1</v>
      </c>
      <c r="I206" s="145"/>
      <c r="J206" s="146">
        <f>ROUND(I206*H206,2)</f>
        <v>0</v>
      </c>
      <c r="K206" s="142" t="s">
        <v>1</v>
      </c>
      <c r="L206" s="30"/>
      <c r="M206" s="147" t="s">
        <v>1</v>
      </c>
      <c r="N206" s="148" t="s">
        <v>48</v>
      </c>
      <c r="O206" s="49"/>
      <c r="P206" s="149">
        <f>O206*H206</f>
        <v>0</v>
      </c>
      <c r="Q206" s="149">
        <v>0</v>
      </c>
      <c r="R206" s="149">
        <f>Q206*H206</f>
        <v>0</v>
      </c>
      <c r="S206" s="149">
        <v>0</v>
      </c>
      <c r="T206" s="150">
        <f>S206*H206</f>
        <v>0</v>
      </c>
      <c r="AR206" s="16" t="s">
        <v>1072</v>
      </c>
      <c r="AT206" s="16" t="s">
        <v>167</v>
      </c>
      <c r="AU206" s="16" t="s">
        <v>181</v>
      </c>
      <c r="AY206" s="16" t="s">
        <v>165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6" t="s">
        <v>85</v>
      </c>
      <c r="BK206" s="151">
        <f>ROUND(I206*H206,2)</f>
        <v>0</v>
      </c>
      <c r="BL206" s="16" t="s">
        <v>1072</v>
      </c>
      <c r="BM206" s="16" t="s">
        <v>1355</v>
      </c>
    </row>
    <row r="207" spans="2:65" s="1" customFormat="1" ht="16.5" customHeight="1">
      <c r="B207" s="139"/>
      <c r="C207" s="140" t="s">
        <v>570</v>
      </c>
      <c r="D207" s="140" t="s">
        <v>167</v>
      </c>
      <c r="E207" s="141" t="s">
        <v>1356</v>
      </c>
      <c r="F207" s="142" t="s">
        <v>1357</v>
      </c>
      <c r="G207" s="143" t="s">
        <v>378</v>
      </c>
      <c r="H207" s="144">
        <v>1</v>
      </c>
      <c r="I207" s="145"/>
      <c r="J207" s="146">
        <f>ROUND(I207*H207,2)</f>
        <v>0</v>
      </c>
      <c r="K207" s="142" t="s">
        <v>1</v>
      </c>
      <c r="L207" s="30"/>
      <c r="M207" s="147" t="s">
        <v>1</v>
      </c>
      <c r="N207" s="148" t="s">
        <v>48</v>
      </c>
      <c r="O207" s="49"/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AR207" s="16" t="s">
        <v>1072</v>
      </c>
      <c r="AT207" s="16" t="s">
        <v>167</v>
      </c>
      <c r="AU207" s="16" t="s">
        <v>181</v>
      </c>
      <c r="AY207" s="16" t="s">
        <v>165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6" t="s">
        <v>85</v>
      </c>
      <c r="BK207" s="151">
        <f>ROUND(I207*H207,2)</f>
        <v>0</v>
      </c>
      <c r="BL207" s="16" t="s">
        <v>1072</v>
      </c>
      <c r="BM207" s="16" t="s">
        <v>1358</v>
      </c>
    </row>
    <row r="208" spans="2:65" s="1" customFormat="1" ht="16.5" customHeight="1">
      <c r="B208" s="139"/>
      <c r="C208" s="140" t="s">
        <v>574</v>
      </c>
      <c r="D208" s="140" t="s">
        <v>167</v>
      </c>
      <c r="E208" s="141" t="s">
        <v>1359</v>
      </c>
      <c r="F208" s="142" t="s">
        <v>1360</v>
      </c>
      <c r="G208" s="143" t="s">
        <v>378</v>
      </c>
      <c r="H208" s="144">
        <v>1</v>
      </c>
      <c r="I208" s="145"/>
      <c r="J208" s="146">
        <f>ROUND(I208*H208,2)</f>
        <v>0</v>
      </c>
      <c r="K208" s="142" t="s">
        <v>1</v>
      </c>
      <c r="L208" s="30"/>
      <c r="M208" s="147" t="s">
        <v>1</v>
      </c>
      <c r="N208" s="148" t="s">
        <v>48</v>
      </c>
      <c r="O208" s="49"/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AR208" s="16" t="s">
        <v>1072</v>
      </c>
      <c r="AT208" s="16" t="s">
        <v>167</v>
      </c>
      <c r="AU208" s="16" t="s">
        <v>181</v>
      </c>
      <c r="AY208" s="16" t="s">
        <v>165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6" t="s">
        <v>85</v>
      </c>
      <c r="BK208" s="151">
        <f>ROUND(I208*H208,2)</f>
        <v>0</v>
      </c>
      <c r="BL208" s="16" t="s">
        <v>1072</v>
      </c>
      <c r="BM208" s="16" t="s">
        <v>1361</v>
      </c>
    </row>
    <row r="209" spans="2:65" s="1" customFormat="1" ht="16.5" customHeight="1">
      <c r="B209" s="139"/>
      <c r="C209" s="140" t="s">
        <v>583</v>
      </c>
      <c r="D209" s="140" t="s">
        <v>167</v>
      </c>
      <c r="E209" s="141" t="s">
        <v>1362</v>
      </c>
      <c r="F209" s="142" t="s">
        <v>1363</v>
      </c>
      <c r="G209" s="143" t="s">
        <v>378</v>
      </c>
      <c r="H209" s="144">
        <v>1</v>
      </c>
      <c r="I209" s="145"/>
      <c r="J209" s="146">
        <f>ROUND(I209*H209,2)</f>
        <v>0</v>
      </c>
      <c r="K209" s="142" t="s">
        <v>1</v>
      </c>
      <c r="L209" s="30"/>
      <c r="M209" s="147" t="s">
        <v>1</v>
      </c>
      <c r="N209" s="148" t="s">
        <v>48</v>
      </c>
      <c r="O209" s="49"/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AR209" s="16" t="s">
        <v>1072</v>
      </c>
      <c r="AT209" s="16" t="s">
        <v>167</v>
      </c>
      <c r="AU209" s="16" t="s">
        <v>181</v>
      </c>
      <c r="AY209" s="16" t="s">
        <v>165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6" t="s">
        <v>85</v>
      </c>
      <c r="BK209" s="151">
        <f>ROUND(I209*H209,2)</f>
        <v>0</v>
      </c>
      <c r="BL209" s="16" t="s">
        <v>1072</v>
      </c>
      <c r="BM209" s="16" t="s">
        <v>1364</v>
      </c>
    </row>
    <row r="210" spans="2:65" s="10" customFormat="1" ht="20.85" customHeight="1">
      <c r="B210" s="126"/>
      <c r="D210" s="127" t="s">
        <v>76</v>
      </c>
      <c r="E210" s="137" t="s">
        <v>1365</v>
      </c>
      <c r="F210" s="137" t="s">
        <v>1366</v>
      </c>
      <c r="I210" s="129"/>
      <c r="J210" s="138">
        <f>BK210</f>
        <v>0</v>
      </c>
      <c r="L210" s="126"/>
      <c r="M210" s="131"/>
      <c r="N210" s="132"/>
      <c r="O210" s="132"/>
      <c r="P210" s="133">
        <f>SUM(P211:P215)</f>
        <v>0</v>
      </c>
      <c r="Q210" s="132"/>
      <c r="R210" s="133">
        <f>SUM(R211:R215)</f>
        <v>0</v>
      </c>
      <c r="S210" s="132"/>
      <c r="T210" s="134">
        <f>SUM(T211:T215)</f>
        <v>0</v>
      </c>
      <c r="AR210" s="127" t="s">
        <v>172</v>
      </c>
      <c r="AT210" s="135" t="s">
        <v>76</v>
      </c>
      <c r="AU210" s="135" t="s">
        <v>87</v>
      </c>
      <c r="AY210" s="127" t="s">
        <v>165</v>
      </c>
      <c r="BK210" s="136">
        <f>SUM(BK211:BK215)</f>
        <v>0</v>
      </c>
    </row>
    <row r="211" spans="2:65" s="1" customFormat="1" ht="16.5" customHeight="1">
      <c r="B211" s="139"/>
      <c r="C211" s="140" t="s">
        <v>589</v>
      </c>
      <c r="D211" s="140" t="s">
        <v>167</v>
      </c>
      <c r="E211" s="141" t="s">
        <v>1367</v>
      </c>
      <c r="F211" s="142" t="s">
        <v>1368</v>
      </c>
      <c r="G211" s="143" t="s">
        <v>378</v>
      </c>
      <c r="H211" s="144">
        <v>48</v>
      </c>
      <c r="I211" s="145"/>
      <c r="J211" s="146">
        <f>ROUND(I211*H211,2)</f>
        <v>0</v>
      </c>
      <c r="K211" s="142" t="s">
        <v>1</v>
      </c>
      <c r="L211" s="30"/>
      <c r="M211" s="147" t="s">
        <v>1</v>
      </c>
      <c r="N211" s="148" t="s">
        <v>48</v>
      </c>
      <c r="O211" s="49"/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AR211" s="16" t="s">
        <v>1072</v>
      </c>
      <c r="AT211" s="16" t="s">
        <v>167</v>
      </c>
      <c r="AU211" s="16" t="s">
        <v>181</v>
      </c>
      <c r="AY211" s="16" t="s">
        <v>165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6" t="s">
        <v>85</v>
      </c>
      <c r="BK211" s="151">
        <f>ROUND(I211*H211,2)</f>
        <v>0</v>
      </c>
      <c r="BL211" s="16" t="s">
        <v>1072</v>
      </c>
      <c r="BM211" s="16" t="s">
        <v>1369</v>
      </c>
    </row>
    <row r="212" spans="2:65" s="1" customFormat="1" ht="16.5" customHeight="1">
      <c r="B212" s="139"/>
      <c r="C212" s="140" t="s">
        <v>594</v>
      </c>
      <c r="D212" s="140" t="s">
        <v>167</v>
      </c>
      <c r="E212" s="141" t="s">
        <v>1370</v>
      </c>
      <c r="F212" s="142" t="s">
        <v>1371</v>
      </c>
      <c r="G212" s="143" t="s">
        <v>378</v>
      </c>
      <c r="H212" s="144">
        <v>45</v>
      </c>
      <c r="I212" s="145"/>
      <c r="J212" s="146">
        <f>ROUND(I212*H212,2)</f>
        <v>0</v>
      </c>
      <c r="K212" s="142" t="s">
        <v>1</v>
      </c>
      <c r="L212" s="30"/>
      <c r="M212" s="147" t="s">
        <v>1</v>
      </c>
      <c r="N212" s="148" t="s">
        <v>48</v>
      </c>
      <c r="O212" s="49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AR212" s="16" t="s">
        <v>1072</v>
      </c>
      <c r="AT212" s="16" t="s">
        <v>167</v>
      </c>
      <c r="AU212" s="16" t="s">
        <v>181</v>
      </c>
      <c r="AY212" s="16" t="s">
        <v>165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6" t="s">
        <v>85</v>
      </c>
      <c r="BK212" s="151">
        <f>ROUND(I212*H212,2)</f>
        <v>0</v>
      </c>
      <c r="BL212" s="16" t="s">
        <v>1072</v>
      </c>
      <c r="BM212" s="16" t="s">
        <v>1372</v>
      </c>
    </row>
    <row r="213" spans="2:65" s="1" customFormat="1" ht="16.5" customHeight="1">
      <c r="B213" s="139"/>
      <c r="C213" s="140" t="s">
        <v>598</v>
      </c>
      <c r="D213" s="140" t="s">
        <v>167</v>
      </c>
      <c r="E213" s="141" t="s">
        <v>1373</v>
      </c>
      <c r="F213" s="142" t="s">
        <v>1374</v>
      </c>
      <c r="G213" s="143" t="s">
        <v>378</v>
      </c>
      <c r="H213" s="144">
        <v>152</v>
      </c>
      <c r="I213" s="145"/>
      <c r="J213" s="146">
        <f>ROUND(I213*H213,2)</f>
        <v>0</v>
      </c>
      <c r="K213" s="142" t="s">
        <v>1</v>
      </c>
      <c r="L213" s="30"/>
      <c r="M213" s="147" t="s">
        <v>1</v>
      </c>
      <c r="N213" s="148" t="s">
        <v>48</v>
      </c>
      <c r="O213" s="49"/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AR213" s="16" t="s">
        <v>1072</v>
      </c>
      <c r="AT213" s="16" t="s">
        <v>167</v>
      </c>
      <c r="AU213" s="16" t="s">
        <v>181</v>
      </c>
      <c r="AY213" s="16" t="s">
        <v>165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6" t="s">
        <v>85</v>
      </c>
      <c r="BK213" s="151">
        <f>ROUND(I213*H213,2)</f>
        <v>0</v>
      </c>
      <c r="BL213" s="16" t="s">
        <v>1072</v>
      </c>
      <c r="BM213" s="16" t="s">
        <v>1375</v>
      </c>
    </row>
    <row r="214" spans="2:65" s="1" customFormat="1" ht="16.5" customHeight="1">
      <c r="B214" s="139"/>
      <c r="C214" s="140" t="s">
        <v>604</v>
      </c>
      <c r="D214" s="140" t="s">
        <v>167</v>
      </c>
      <c r="E214" s="141" t="s">
        <v>1376</v>
      </c>
      <c r="F214" s="142" t="s">
        <v>1377</v>
      </c>
      <c r="G214" s="143" t="s">
        <v>378</v>
      </c>
      <c r="H214" s="144">
        <v>48</v>
      </c>
      <c r="I214" s="145"/>
      <c r="J214" s="146">
        <f>ROUND(I214*H214,2)</f>
        <v>0</v>
      </c>
      <c r="K214" s="142" t="s">
        <v>1</v>
      </c>
      <c r="L214" s="30"/>
      <c r="M214" s="147" t="s">
        <v>1</v>
      </c>
      <c r="N214" s="148" t="s">
        <v>48</v>
      </c>
      <c r="O214" s="49"/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AR214" s="16" t="s">
        <v>1072</v>
      </c>
      <c r="AT214" s="16" t="s">
        <v>167</v>
      </c>
      <c r="AU214" s="16" t="s">
        <v>181</v>
      </c>
      <c r="AY214" s="16" t="s">
        <v>165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6" t="s">
        <v>85</v>
      </c>
      <c r="BK214" s="151">
        <f>ROUND(I214*H214,2)</f>
        <v>0</v>
      </c>
      <c r="BL214" s="16" t="s">
        <v>1072</v>
      </c>
      <c r="BM214" s="16" t="s">
        <v>1378</v>
      </c>
    </row>
    <row r="215" spans="2:65" s="1" customFormat="1" ht="16.5" customHeight="1">
      <c r="B215" s="139"/>
      <c r="C215" s="140" t="s">
        <v>612</v>
      </c>
      <c r="D215" s="140" t="s">
        <v>167</v>
      </c>
      <c r="E215" s="141" t="s">
        <v>1379</v>
      </c>
      <c r="F215" s="142" t="s">
        <v>1380</v>
      </c>
      <c r="G215" s="143" t="s">
        <v>378</v>
      </c>
      <c r="H215" s="144">
        <v>1</v>
      </c>
      <c r="I215" s="145"/>
      <c r="J215" s="146">
        <f>ROUND(I215*H215,2)</f>
        <v>0</v>
      </c>
      <c r="K215" s="142" t="s">
        <v>1</v>
      </c>
      <c r="L215" s="30"/>
      <c r="M215" s="147" t="s">
        <v>1</v>
      </c>
      <c r="N215" s="148" t="s">
        <v>48</v>
      </c>
      <c r="O215" s="49"/>
      <c r="P215" s="149">
        <f>O215*H215</f>
        <v>0</v>
      </c>
      <c r="Q215" s="149">
        <v>0</v>
      </c>
      <c r="R215" s="149">
        <f>Q215*H215</f>
        <v>0</v>
      </c>
      <c r="S215" s="149">
        <v>0</v>
      </c>
      <c r="T215" s="150">
        <f>S215*H215</f>
        <v>0</v>
      </c>
      <c r="AR215" s="16" t="s">
        <v>1072</v>
      </c>
      <c r="AT215" s="16" t="s">
        <v>167</v>
      </c>
      <c r="AU215" s="16" t="s">
        <v>181</v>
      </c>
      <c r="AY215" s="16" t="s">
        <v>165</v>
      </c>
      <c r="BE215" s="151">
        <f>IF(N215="základní",J215,0)</f>
        <v>0</v>
      </c>
      <c r="BF215" s="151">
        <f>IF(N215="snížená",J215,0)</f>
        <v>0</v>
      </c>
      <c r="BG215" s="151">
        <f>IF(N215="zákl. přenesená",J215,0)</f>
        <v>0</v>
      </c>
      <c r="BH215" s="151">
        <f>IF(N215="sníž. přenesená",J215,0)</f>
        <v>0</v>
      </c>
      <c r="BI215" s="151">
        <f>IF(N215="nulová",J215,0)</f>
        <v>0</v>
      </c>
      <c r="BJ215" s="16" t="s">
        <v>85</v>
      </c>
      <c r="BK215" s="151">
        <f>ROUND(I215*H215,2)</f>
        <v>0</v>
      </c>
      <c r="BL215" s="16" t="s">
        <v>1072</v>
      </c>
      <c r="BM215" s="16" t="s">
        <v>1381</v>
      </c>
    </row>
    <row r="216" spans="2:65" s="10" customFormat="1" ht="20.85" customHeight="1">
      <c r="B216" s="126"/>
      <c r="D216" s="127" t="s">
        <v>76</v>
      </c>
      <c r="E216" s="137" t="s">
        <v>1382</v>
      </c>
      <c r="F216" s="137" t="s">
        <v>1383</v>
      </c>
      <c r="I216" s="129"/>
      <c r="J216" s="138">
        <f>BK216</f>
        <v>0</v>
      </c>
      <c r="L216" s="126"/>
      <c r="M216" s="131"/>
      <c r="N216" s="132"/>
      <c r="O216" s="132"/>
      <c r="P216" s="133">
        <f>P217</f>
        <v>0</v>
      </c>
      <c r="Q216" s="132"/>
      <c r="R216" s="133">
        <f>R217</f>
        <v>0</v>
      </c>
      <c r="S216" s="132"/>
      <c r="T216" s="134">
        <f>T217</f>
        <v>0</v>
      </c>
      <c r="AR216" s="127" t="s">
        <v>172</v>
      </c>
      <c r="AT216" s="135" t="s">
        <v>76</v>
      </c>
      <c r="AU216" s="135" t="s">
        <v>87</v>
      </c>
      <c r="AY216" s="127" t="s">
        <v>165</v>
      </c>
      <c r="BK216" s="136">
        <f>BK217</f>
        <v>0</v>
      </c>
    </row>
    <row r="217" spans="2:65" s="1" customFormat="1" ht="16.5" customHeight="1">
      <c r="B217" s="139"/>
      <c r="C217" s="140" t="s">
        <v>617</v>
      </c>
      <c r="D217" s="140" t="s">
        <v>167</v>
      </c>
      <c r="E217" s="141" t="s">
        <v>1384</v>
      </c>
      <c r="F217" s="142" t="s">
        <v>1385</v>
      </c>
      <c r="G217" s="143" t="s">
        <v>378</v>
      </c>
      <c r="H217" s="144">
        <v>2</v>
      </c>
      <c r="I217" s="145"/>
      <c r="J217" s="146">
        <f>ROUND(I217*H217,2)</f>
        <v>0</v>
      </c>
      <c r="K217" s="142" t="s">
        <v>1</v>
      </c>
      <c r="L217" s="30"/>
      <c r="M217" s="147" t="s">
        <v>1</v>
      </c>
      <c r="N217" s="148" t="s">
        <v>48</v>
      </c>
      <c r="O217" s="49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AR217" s="16" t="s">
        <v>1072</v>
      </c>
      <c r="AT217" s="16" t="s">
        <v>167</v>
      </c>
      <c r="AU217" s="16" t="s">
        <v>181</v>
      </c>
      <c r="AY217" s="16" t="s">
        <v>165</v>
      </c>
      <c r="BE217" s="151">
        <f>IF(N217="základní",J217,0)</f>
        <v>0</v>
      </c>
      <c r="BF217" s="151">
        <f>IF(N217="snížená",J217,0)</f>
        <v>0</v>
      </c>
      <c r="BG217" s="151">
        <f>IF(N217="zákl. přenesená",J217,0)</f>
        <v>0</v>
      </c>
      <c r="BH217" s="151">
        <f>IF(N217="sníž. přenesená",J217,0)</f>
        <v>0</v>
      </c>
      <c r="BI217" s="151">
        <f>IF(N217="nulová",J217,0)</f>
        <v>0</v>
      </c>
      <c r="BJ217" s="16" t="s">
        <v>85</v>
      </c>
      <c r="BK217" s="151">
        <f>ROUND(I217*H217,2)</f>
        <v>0</v>
      </c>
      <c r="BL217" s="16" t="s">
        <v>1072</v>
      </c>
      <c r="BM217" s="16" t="s">
        <v>1386</v>
      </c>
    </row>
    <row r="218" spans="2:65" s="10" customFormat="1" ht="20.85" customHeight="1">
      <c r="B218" s="126"/>
      <c r="D218" s="127" t="s">
        <v>76</v>
      </c>
      <c r="E218" s="137" t="s">
        <v>1387</v>
      </c>
      <c r="F218" s="137" t="s">
        <v>1388</v>
      </c>
      <c r="I218" s="129"/>
      <c r="J218" s="138">
        <f>BK218</f>
        <v>0</v>
      </c>
      <c r="L218" s="126"/>
      <c r="M218" s="131"/>
      <c r="N218" s="132"/>
      <c r="O218" s="132"/>
      <c r="P218" s="133">
        <f>SUM(P219:P220)</f>
        <v>0</v>
      </c>
      <c r="Q218" s="132"/>
      <c r="R218" s="133">
        <f>SUM(R219:R220)</f>
        <v>0</v>
      </c>
      <c r="S218" s="132"/>
      <c r="T218" s="134">
        <f>SUM(T219:T220)</f>
        <v>0</v>
      </c>
      <c r="AR218" s="127" t="s">
        <v>172</v>
      </c>
      <c r="AT218" s="135" t="s">
        <v>76</v>
      </c>
      <c r="AU218" s="135" t="s">
        <v>87</v>
      </c>
      <c r="AY218" s="127" t="s">
        <v>165</v>
      </c>
      <c r="BK218" s="136">
        <f>SUM(BK219:BK220)</f>
        <v>0</v>
      </c>
    </row>
    <row r="219" spans="2:65" s="1" customFormat="1" ht="16.5" customHeight="1">
      <c r="B219" s="139"/>
      <c r="C219" s="140" t="s">
        <v>623</v>
      </c>
      <c r="D219" s="140" t="s">
        <v>167</v>
      </c>
      <c r="E219" s="141" t="s">
        <v>1389</v>
      </c>
      <c r="F219" s="142" t="s">
        <v>1390</v>
      </c>
      <c r="G219" s="143" t="s">
        <v>378</v>
      </c>
      <c r="H219" s="144">
        <v>1</v>
      </c>
      <c r="I219" s="145"/>
      <c r="J219" s="146">
        <f>ROUND(I219*H219,2)</f>
        <v>0</v>
      </c>
      <c r="K219" s="142" t="s">
        <v>1</v>
      </c>
      <c r="L219" s="30"/>
      <c r="M219" s="147" t="s">
        <v>1</v>
      </c>
      <c r="N219" s="148" t="s">
        <v>48</v>
      </c>
      <c r="O219" s="49"/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AR219" s="16" t="s">
        <v>1072</v>
      </c>
      <c r="AT219" s="16" t="s">
        <v>167</v>
      </c>
      <c r="AU219" s="16" t="s">
        <v>181</v>
      </c>
      <c r="AY219" s="16" t="s">
        <v>165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6" t="s">
        <v>85</v>
      </c>
      <c r="BK219" s="151">
        <f>ROUND(I219*H219,2)</f>
        <v>0</v>
      </c>
      <c r="BL219" s="16" t="s">
        <v>1072</v>
      </c>
      <c r="BM219" s="16" t="s">
        <v>1391</v>
      </c>
    </row>
    <row r="220" spans="2:65" s="1" customFormat="1" ht="16.5" customHeight="1">
      <c r="B220" s="139"/>
      <c r="C220" s="140" t="s">
        <v>628</v>
      </c>
      <c r="D220" s="140" t="s">
        <v>167</v>
      </c>
      <c r="E220" s="141" t="s">
        <v>1392</v>
      </c>
      <c r="F220" s="142" t="s">
        <v>1393</v>
      </c>
      <c r="G220" s="143" t="s">
        <v>378</v>
      </c>
      <c r="H220" s="144">
        <v>1</v>
      </c>
      <c r="I220" s="145"/>
      <c r="J220" s="146">
        <f>ROUND(I220*H220,2)</f>
        <v>0</v>
      </c>
      <c r="K220" s="142" t="s">
        <v>1</v>
      </c>
      <c r="L220" s="30"/>
      <c r="M220" s="147" t="s">
        <v>1</v>
      </c>
      <c r="N220" s="148" t="s">
        <v>48</v>
      </c>
      <c r="O220" s="49"/>
      <c r="P220" s="149">
        <f>O220*H220</f>
        <v>0</v>
      </c>
      <c r="Q220" s="149">
        <v>0</v>
      </c>
      <c r="R220" s="149">
        <f>Q220*H220</f>
        <v>0</v>
      </c>
      <c r="S220" s="149">
        <v>0</v>
      </c>
      <c r="T220" s="150">
        <f>S220*H220</f>
        <v>0</v>
      </c>
      <c r="AR220" s="16" t="s">
        <v>1072</v>
      </c>
      <c r="AT220" s="16" t="s">
        <v>167</v>
      </c>
      <c r="AU220" s="16" t="s">
        <v>181</v>
      </c>
      <c r="AY220" s="16" t="s">
        <v>165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6" t="s">
        <v>85</v>
      </c>
      <c r="BK220" s="151">
        <f>ROUND(I220*H220,2)</f>
        <v>0</v>
      </c>
      <c r="BL220" s="16" t="s">
        <v>1072</v>
      </c>
      <c r="BM220" s="16" t="s">
        <v>1394</v>
      </c>
    </row>
    <row r="221" spans="2:65" s="10" customFormat="1" ht="20.85" customHeight="1">
      <c r="B221" s="126"/>
      <c r="D221" s="127" t="s">
        <v>76</v>
      </c>
      <c r="E221" s="137" t="s">
        <v>1395</v>
      </c>
      <c r="F221" s="137" t="s">
        <v>1396</v>
      </c>
      <c r="I221" s="129"/>
      <c r="J221" s="138">
        <f>BK221</f>
        <v>0</v>
      </c>
      <c r="L221" s="126"/>
      <c r="M221" s="131"/>
      <c r="N221" s="132"/>
      <c r="O221" s="132"/>
      <c r="P221" s="133">
        <f>SUM(P222:P232)</f>
        <v>0</v>
      </c>
      <c r="Q221" s="132"/>
      <c r="R221" s="133">
        <f>SUM(R222:R232)</f>
        <v>0</v>
      </c>
      <c r="S221" s="132"/>
      <c r="T221" s="134">
        <f>SUM(T222:T232)</f>
        <v>0</v>
      </c>
      <c r="AR221" s="127" t="s">
        <v>172</v>
      </c>
      <c r="AT221" s="135" t="s">
        <v>76</v>
      </c>
      <c r="AU221" s="135" t="s">
        <v>87</v>
      </c>
      <c r="AY221" s="127" t="s">
        <v>165</v>
      </c>
      <c r="BK221" s="136">
        <f>SUM(BK222:BK232)</f>
        <v>0</v>
      </c>
    </row>
    <row r="222" spans="2:65" s="1" customFormat="1" ht="16.5" customHeight="1">
      <c r="B222" s="139"/>
      <c r="C222" s="140" t="s">
        <v>633</v>
      </c>
      <c r="D222" s="140" t="s">
        <v>167</v>
      </c>
      <c r="E222" s="141" t="s">
        <v>1397</v>
      </c>
      <c r="F222" s="142" t="s">
        <v>1398</v>
      </c>
      <c r="G222" s="143" t="s">
        <v>370</v>
      </c>
      <c r="H222" s="144">
        <v>20</v>
      </c>
      <c r="I222" s="145"/>
      <c r="J222" s="146">
        <f t="shared" ref="J222:J232" si="0">ROUND(I222*H222,2)</f>
        <v>0</v>
      </c>
      <c r="K222" s="142" t="s">
        <v>1</v>
      </c>
      <c r="L222" s="30"/>
      <c r="M222" s="147" t="s">
        <v>1</v>
      </c>
      <c r="N222" s="148" t="s">
        <v>48</v>
      </c>
      <c r="O222" s="49"/>
      <c r="P222" s="149">
        <f t="shared" ref="P222:P232" si="1">O222*H222</f>
        <v>0</v>
      </c>
      <c r="Q222" s="149">
        <v>0</v>
      </c>
      <c r="R222" s="149">
        <f t="shared" ref="R222:R232" si="2">Q222*H222</f>
        <v>0</v>
      </c>
      <c r="S222" s="149">
        <v>0</v>
      </c>
      <c r="T222" s="150">
        <f t="shared" ref="T222:T232" si="3">S222*H222</f>
        <v>0</v>
      </c>
      <c r="AR222" s="16" t="s">
        <v>1072</v>
      </c>
      <c r="AT222" s="16" t="s">
        <v>167</v>
      </c>
      <c r="AU222" s="16" t="s">
        <v>181</v>
      </c>
      <c r="AY222" s="16" t="s">
        <v>165</v>
      </c>
      <c r="BE222" s="151">
        <f t="shared" ref="BE222:BE232" si="4">IF(N222="základní",J222,0)</f>
        <v>0</v>
      </c>
      <c r="BF222" s="151">
        <f t="shared" ref="BF222:BF232" si="5">IF(N222="snížená",J222,0)</f>
        <v>0</v>
      </c>
      <c r="BG222" s="151">
        <f t="shared" ref="BG222:BG232" si="6">IF(N222="zákl. přenesená",J222,0)</f>
        <v>0</v>
      </c>
      <c r="BH222" s="151">
        <f t="shared" ref="BH222:BH232" si="7">IF(N222="sníž. přenesená",J222,0)</f>
        <v>0</v>
      </c>
      <c r="BI222" s="151">
        <f t="shared" ref="BI222:BI232" si="8">IF(N222="nulová",J222,0)</f>
        <v>0</v>
      </c>
      <c r="BJ222" s="16" t="s">
        <v>85</v>
      </c>
      <c r="BK222" s="151">
        <f t="shared" ref="BK222:BK232" si="9">ROUND(I222*H222,2)</f>
        <v>0</v>
      </c>
      <c r="BL222" s="16" t="s">
        <v>1072</v>
      </c>
      <c r="BM222" s="16" t="s">
        <v>1399</v>
      </c>
    </row>
    <row r="223" spans="2:65" s="1" customFormat="1" ht="16.5" customHeight="1">
      <c r="B223" s="139"/>
      <c r="C223" s="140" t="s">
        <v>638</v>
      </c>
      <c r="D223" s="140" t="s">
        <v>167</v>
      </c>
      <c r="E223" s="141" t="s">
        <v>1400</v>
      </c>
      <c r="F223" s="142" t="s">
        <v>1401</v>
      </c>
      <c r="G223" s="143" t="s">
        <v>370</v>
      </c>
      <c r="H223" s="144">
        <v>8</v>
      </c>
      <c r="I223" s="145"/>
      <c r="J223" s="146">
        <f t="shared" si="0"/>
        <v>0</v>
      </c>
      <c r="K223" s="142" t="s">
        <v>1</v>
      </c>
      <c r="L223" s="30"/>
      <c r="M223" s="147" t="s">
        <v>1</v>
      </c>
      <c r="N223" s="148" t="s">
        <v>48</v>
      </c>
      <c r="O223" s="49"/>
      <c r="P223" s="149">
        <f t="shared" si="1"/>
        <v>0</v>
      </c>
      <c r="Q223" s="149">
        <v>0</v>
      </c>
      <c r="R223" s="149">
        <f t="shared" si="2"/>
        <v>0</v>
      </c>
      <c r="S223" s="149">
        <v>0</v>
      </c>
      <c r="T223" s="150">
        <f t="shared" si="3"/>
        <v>0</v>
      </c>
      <c r="AR223" s="16" t="s">
        <v>1072</v>
      </c>
      <c r="AT223" s="16" t="s">
        <v>167</v>
      </c>
      <c r="AU223" s="16" t="s">
        <v>181</v>
      </c>
      <c r="AY223" s="16" t="s">
        <v>165</v>
      </c>
      <c r="BE223" s="151">
        <f t="shared" si="4"/>
        <v>0</v>
      </c>
      <c r="BF223" s="151">
        <f t="shared" si="5"/>
        <v>0</v>
      </c>
      <c r="BG223" s="151">
        <f t="shared" si="6"/>
        <v>0</v>
      </c>
      <c r="BH223" s="151">
        <f t="shared" si="7"/>
        <v>0</v>
      </c>
      <c r="BI223" s="151">
        <f t="shared" si="8"/>
        <v>0</v>
      </c>
      <c r="BJ223" s="16" t="s">
        <v>85</v>
      </c>
      <c r="BK223" s="151">
        <f t="shared" si="9"/>
        <v>0</v>
      </c>
      <c r="BL223" s="16" t="s">
        <v>1072</v>
      </c>
      <c r="BM223" s="16" t="s">
        <v>1402</v>
      </c>
    </row>
    <row r="224" spans="2:65" s="1" customFormat="1" ht="16.5" customHeight="1">
      <c r="B224" s="139"/>
      <c r="C224" s="140" t="s">
        <v>643</v>
      </c>
      <c r="D224" s="140" t="s">
        <v>167</v>
      </c>
      <c r="E224" s="141" t="s">
        <v>1403</v>
      </c>
      <c r="F224" s="142" t="s">
        <v>1404</v>
      </c>
      <c r="G224" s="143" t="s">
        <v>370</v>
      </c>
      <c r="H224" s="144">
        <v>18</v>
      </c>
      <c r="I224" s="145"/>
      <c r="J224" s="146">
        <f t="shared" si="0"/>
        <v>0</v>
      </c>
      <c r="K224" s="142" t="s">
        <v>1</v>
      </c>
      <c r="L224" s="30"/>
      <c r="M224" s="147" t="s">
        <v>1</v>
      </c>
      <c r="N224" s="148" t="s">
        <v>48</v>
      </c>
      <c r="O224" s="49"/>
      <c r="P224" s="149">
        <f t="shared" si="1"/>
        <v>0</v>
      </c>
      <c r="Q224" s="149">
        <v>0</v>
      </c>
      <c r="R224" s="149">
        <f t="shared" si="2"/>
        <v>0</v>
      </c>
      <c r="S224" s="149">
        <v>0</v>
      </c>
      <c r="T224" s="150">
        <f t="shared" si="3"/>
        <v>0</v>
      </c>
      <c r="AR224" s="16" t="s">
        <v>1072</v>
      </c>
      <c r="AT224" s="16" t="s">
        <v>167</v>
      </c>
      <c r="AU224" s="16" t="s">
        <v>181</v>
      </c>
      <c r="AY224" s="16" t="s">
        <v>165</v>
      </c>
      <c r="BE224" s="151">
        <f t="shared" si="4"/>
        <v>0</v>
      </c>
      <c r="BF224" s="151">
        <f t="shared" si="5"/>
        <v>0</v>
      </c>
      <c r="BG224" s="151">
        <f t="shared" si="6"/>
        <v>0</v>
      </c>
      <c r="BH224" s="151">
        <f t="shared" si="7"/>
        <v>0</v>
      </c>
      <c r="BI224" s="151">
        <f t="shared" si="8"/>
        <v>0</v>
      </c>
      <c r="BJ224" s="16" t="s">
        <v>85</v>
      </c>
      <c r="BK224" s="151">
        <f t="shared" si="9"/>
        <v>0</v>
      </c>
      <c r="BL224" s="16" t="s">
        <v>1072</v>
      </c>
      <c r="BM224" s="16" t="s">
        <v>1405</v>
      </c>
    </row>
    <row r="225" spans="2:65" s="1" customFormat="1" ht="16.5" customHeight="1">
      <c r="B225" s="139"/>
      <c r="C225" s="140" t="s">
        <v>649</v>
      </c>
      <c r="D225" s="140" t="s">
        <v>167</v>
      </c>
      <c r="E225" s="141" t="s">
        <v>1406</v>
      </c>
      <c r="F225" s="142" t="s">
        <v>1407</v>
      </c>
      <c r="G225" s="143" t="s">
        <v>378</v>
      </c>
      <c r="H225" s="144">
        <v>35</v>
      </c>
      <c r="I225" s="145"/>
      <c r="J225" s="146">
        <f t="shared" si="0"/>
        <v>0</v>
      </c>
      <c r="K225" s="142" t="s">
        <v>1</v>
      </c>
      <c r="L225" s="30"/>
      <c r="M225" s="147" t="s">
        <v>1</v>
      </c>
      <c r="N225" s="148" t="s">
        <v>48</v>
      </c>
      <c r="O225" s="49"/>
      <c r="P225" s="149">
        <f t="shared" si="1"/>
        <v>0</v>
      </c>
      <c r="Q225" s="149">
        <v>0</v>
      </c>
      <c r="R225" s="149">
        <f t="shared" si="2"/>
        <v>0</v>
      </c>
      <c r="S225" s="149">
        <v>0</v>
      </c>
      <c r="T225" s="150">
        <f t="shared" si="3"/>
        <v>0</v>
      </c>
      <c r="AR225" s="16" t="s">
        <v>1072</v>
      </c>
      <c r="AT225" s="16" t="s">
        <v>167</v>
      </c>
      <c r="AU225" s="16" t="s">
        <v>181</v>
      </c>
      <c r="AY225" s="16" t="s">
        <v>165</v>
      </c>
      <c r="BE225" s="151">
        <f t="shared" si="4"/>
        <v>0</v>
      </c>
      <c r="BF225" s="151">
        <f t="shared" si="5"/>
        <v>0</v>
      </c>
      <c r="BG225" s="151">
        <f t="shared" si="6"/>
        <v>0</v>
      </c>
      <c r="BH225" s="151">
        <f t="shared" si="7"/>
        <v>0</v>
      </c>
      <c r="BI225" s="151">
        <f t="shared" si="8"/>
        <v>0</v>
      </c>
      <c r="BJ225" s="16" t="s">
        <v>85</v>
      </c>
      <c r="BK225" s="151">
        <f t="shared" si="9"/>
        <v>0</v>
      </c>
      <c r="BL225" s="16" t="s">
        <v>1072</v>
      </c>
      <c r="BM225" s="16" t="s">
        <v>1408</v>
      </c>
    </row>
    <row r="226" spans="2:65" s="1" customFormat="1" ht="16.5" customHeight="1">
      <c r="B226" s="139"/>
      <c r="C226" s="140" t="s">
        <v>654</v>
      </c>
      <c r="D226" s="140" t="s">
        <v>167</v>
      </c>
      <c r="E226" s="141" t="s">
        <v>1409</v>
      </c>
      <c r="F226" s="142" t="s">
        <v>1410</v>
      </c>
      <c r="G226" s="143" t="s">
        <v>378</v>
      </c>
      <c r="H226" s="144">
        <v>2</v>
      </c>
      <c r="I226" s="145"/>
      <c r="J226" s="146">
        <f t="shared" si="0"/>
        <v>0</v>
      </c>
      <c r="K226" s="142" t="s">
        <v>1</v>
      </c>
      <c r="L226" s="30"/>
      <c r="M226" s="147" t="s">
        <v>1</v>
      </c>
      <c r="N226" s="148" t="s">
        <v>48</v>
      </c>
      <c r="O226" s="49"/>
      <c r="P226" s="149">
        <f t="shared" si="1"/>
        <v>0</v>
      </c>
      <c r="Q226" s="149">
        <v>0</v>
      </c>
      <c r="R226" s="149">
        <f t="shared" si="2"/>
        <v>0</v>
      </c>
      <c r="S226" s="149">
        <v>0</v>
      </c>
      <c r="T226" s="150">
        <f t="shared" si="3"/>
        <v>0</v>
      </c>
      <c r="AR226" s="16" t="s">
        <v>1072</v>
      </c>
      <c r="AT226" s="16" t="s">
        <v>167</v>
      </c>
      <c r="AU226" s="16" t="s">
        <v>181</v>
      </c>
      <c r="AY226" s="16" t="s">
        <v>165</v>
      </c>
      <c r="BE226" s="151">
        <f t="shared" si="4"/>
        <v>0</v>
      </c>
      <c r="BF226" s="151">
        <f t="shared" si="5"/>
        <v>0</v>
      </c>
      <c r="BG226" s="151">
        <f t="shared" si="6"/>
        <v>0</v>
      </c>
      <c r="BH226" s="151">
        <f t="shared" si="7"/>
        <v>0</v>
      </c>
      <c r="BI226" s="151">
        <f t="shared" si="8"/>
        <v>0</v>
      </c>
      <c r="BJ226" s="16" t="s">
        <v>85</v>
      </c>
      <c r="BK226" s="151">
        <f t="shared" si="9"/>
        <v>0</v>
      </c>
      <c r="BL226" s="16" t="s">
        <v>1072</v>
      </c>
      <c r="BM226" s="16" t="s">
        <v>1411</v>
      </c>
    </row>
    <row r="227" spans="2:65" s="1" customFormat="1" ht="16.5" customHeight="1">
      <c r="B227" s="139"/>
      <c r="C227" s="140" t="s">
        <v>659</v>
      </c>
      <c r="D227" s="140" t="s">
        <v>167</v>
      </c>
      <c r="E227" s="141" t="s">
        <v>1412</v>
      </c>
      <c r="F227" s="142" t="s">
        <v>1413</v>
      </c>
      <c r="G227" s="143" t="s">
        <v>378</v>
      </c>
      <c r="H227" s="144">
        <v>2</v>
      </c>
      <c r="I227" s="145"/>
      <c r="J227" s="146">
        <f t="shared" si="0"/>
        <v>0</v>
      </c>
      <c r="K227" s="142" t="s">
        <v>1</v>
      </c>
      <c r="L227" s="30"/>
      <c r="M227" s="147" t="s">
        <v>1</v>
      </c>
      <c r="N227" s="148" t="s">
        <v>48</v>
      </c>
      <c r="O227" s="49"/>
      <c r="P227" s="149">
        <f t="shared" si="1"/>
        <v>0</v>
      </c>
      <c r="Q227" s="149">
        <v>0</v>
      </c>
      <c r="R227" s="149">
        <f t="shared" si="2"/>
        <v>0</v>
      </c>
      <c r="S227" s="149">
        <v>0</v>
      </c>
      <c r="T227" s="150">
        <f t="shared" si="3"/>
        <v>0</v>
      </c>
      <c r="AR227" s="16" t="s">
        <v>1072</v>
      </c>
      <c r="AT227" s="16" t="s">
        <v>167</v>
      </c>
      <c r="AU227" s="16" t="s">
        <v>181</v>
      </c>
      <c r="AY227" s="16" t="s">
        <v>165</v>
      </c>
      <c r="BE227" s="151">
        <f t="shared" si="4"/>
        <v>0</v>
      </c>
      <c r="BF227" s="151">
        <f t="shared" si="5"/>
        <v>0</v>
      </c>
      <c r="BG227" s="151">
        <f t="shared" si="6"/>
        <v>0</v>
      </c>
      <c r="BH227" s="151">
        <f t="shared" si="7"/>
        <v>0</v>
      </c>
      <c r="BI227" s="151">
        <f t="shared" si="8"/>
        <v>0</v>
      </c>
      <c r="BJ227" s="16" t="s">
        <v>85</v>
      </c>
      <c r="BK227" s="151">
        <f t="shared" si="9"/>
        <v>0</v>
      </c>
      <c r="BL227" s="16" t="s">
        <v>1072</v>
      </c>
      <c r="BM227" s="16" t="s">
        <v>1414</v>
      </c>
    </row>
    <row r="228" spans="2:65" s="1" customFormat="1" ht="16.5" customHeight="1">
      <c r="B228" s="139"/>
      <c r="C228" s="140" t="s">
        <v>666</v>
      </c>
      <c r="D228" s="140" t="s">
        <v>167</v>
      </c>
      <c r="E228" s="141" t="s">
        <v>1415</v>
      </c>
      <c r="F228" s="142" t="s">
        <v>1416</v>
      </c>
      <c r="G228" s="143" t="s">
        <v>378</v>
      </c>
      <c r="H228" s="144">
        <v>6</v>
      </c>
      <c r="I228" s="145"/>
      <c r="J228" s="146">
        <f t="shared" si="0"/>
        <v>0</v>
      </c>
      <c r="K228" s="142" t="s">
        <v>1</v>
      </c>
      <c r="L228" s="30"/>
      <c r="M228" s="147" t="s">
        <v>1</v>
      </c>
      <c r="N228" s="148" t="s">
        <v>48</v>
      </c>
      <c r="O228" s="49"/>
      <c r="P228" s="149">
        <f t="shared" si="1"/>
        <v>0</v>
      </c>
      <c r="Q228" s="149">
        <v>0</v>
      </c>
      <c r="R228" s="149">
        <f t="shared" si="2"/>
        <v>0</v>
      </c>
      <c r="S228" s="149">
        <v>0</v>
      </c>
      <c r="T228" s="150">
        <f t="shared" si="3"/>
        <v>0</v>
      </c>
      <c r="AR228" s="16" t="s">
        <v>1072</v>
      </c>
      <c r="AT228" s="16" t="s">
        <v>167</v>
      </c>
      <c r="AU228" s="16" t="s">
        <v>181</v>
      </c>
      <c r="AY228" s="16" t="s">
        <v>165</v>
      </c>
      <c r="BE228" s="151">
        <f t="shared" si="4"/>
        <v>0</v>
      </c>
      <c r="BF228" s="151">
        <f t="shared" si="5"/>
        <v>0</v>
      </c>
      <c r="BG228" s="151">
        <f t="shared" si="6"/>
        <v>0</v>
      </c>
      <c r="BH228" s="151">
        <f t="shared" si="7"/>
        <v>0</v>
      </c>
      <c r="BI228" s="151">
        <f t="shared" si="8"/>
        <v>0</v>
      </c>
      <c r="BJ228" s="16" t="s">
        <v>85</v>
      </c>
      <c r="BK228" s="151">
        <f t="shared" si="9"/>
        <v>0</v>
      </c>
      <c r="BL228" s="16" t="s">
        <v>1072</v>
      </c>
      <c r="BM228" s="16" t="s">
        <v>1417</v>
      </c>
    </row>
    <row r="229" spans="2:65" s="1" customFormat="1" ht="16.5" customHeight="1">
      <c r="B229" s="139"/>
      <c r="C229" s="140" t="s">
        <v>1418</v>
      </c>
      <c r="D229" s="140" t="s">
        <v>167</v>
      </c>
      <c r="E229" s="141" t="s">
        <v>1419</v>
      </c>
      <c r="F229" s="142" t="s">
        <v>1420</v>
      </c>
      <c r="G229" s="143" t="s">
        <v>378</v>
      </c>
      <c r="H229" s="144">
        <v>6</v>
      </c>
      <c r="I229" s="145"/>
      <c r="J229" s="146">
        <f t="shared" si="0"/>
        <v>0</v>
      </c>
      <c r="K229" s="142" t="s">
        <v>1</v>
      </c>
      <c r="L229" s="30"/>
      <c r="M229" s="147" t="s">
        <v>1</v>
      </c>
      <c r="N229" s="148" t="s">
        <v>48</v>
      </c>
      <c r="O229" s="49"/>
      <c r="P229" s="149">
        <f t="shared" si="1"/>
        <v>0</v>
      </c>
      <c r="Q229" s="149">
        <v>0</v>
      </c>
      <c r="R229" s="149">
        <f t="shared" si="2"/>
        <v>0</v>
      </c>
      <c r="S229" s="149">
        <v>0</v>
      </c>
      <c r="T229" s="150">
        <f t="shared" si="3"/>
        <v>0</v>
      </c>
      <c r="AR229" s="16" t="s">
        <v>1072</v>
      </c>
      <c r="AT229" s="16" t="s">
        <v>167</v>
      </c>
      <c r="AU229" s="16" t="s">
        <v>181</v>
      </c>
      <c r="AY229" s="16" t="s">
        <v>165</v>
      </c>
      <c r="BE229" s="151">
        <f t="shared" si="4"/>
        <v>0</v>
      </c>
      <c r="BF229" s="151">
        <f t="shared" si="5"/>
        <v>0</v>
      </c>
      <c r="BG229" s="151">
        <f t="shared" si="6"/>
        <v>0</v>
      </c>
      <c r="BH229" s="151">
        <f t="shared" si="7"/>
        <v>0</v>
      </c>
      <c r="BI229" s="151">
        <f t="shared" si="8"/>
        <v>0</v>
      </c>
      <c r="BJ229" s="16" t="s">
        <v>85</v>
      </c>
      <c r="BK229" s="151">
        <f t="shared" si="9"/>
        <v>0</v>
      </c>
      <c r="BL229" s="16" t="s">
        <v>1072</v>
      </c>
      <c r="BM229" s="16" t="s">
        <v>1421</v>
      </c>
    </row>
    <row r="230" spans="2:65" s="1" customFormat="1" ht="16.5" customHeight="1">
      <c r="B230" s="139"/>
      <c r="C230" s="140" t="s">
        <v>1422</v>
      </c>
      <c r="D230" s="140" t="s">
        <v>167</v>
      </c>
      <c r="E230" s="141" t="s">
        <v>1423</v>
      </c>
      <c r="F230" s="142" t="s">
        <v>1424</v>
      </c>
      <c r="G230" s="143" t="s">
        <v>378</v>
      </c>
      <c r="H230" s="144">
        <v>1</v>
      </c>
      <c r="I230" s="145"/>
      <c r="J230" s="146">
        <f t="shared" si="0"/>
        <v>0</v>
      </c>
      <c r="K230" s="142" t="s">
        <v>1</v>
      </c>
      <c r="L230" s="30"/>
      <c r="M230" s="147" t="s">
        <v>1</v>
      </c>
      <c r="N230" s="148" t="s">
        <v>48</v>
      </c>
      <c r="O230" s="49"/>
      <c r="P230" s="149">
        <f t="shared" si="1"/>
        <v>0</v>
      </c>
      <c r="Q230" s="149">
        <v>0</v>
      </c>
      <c r="R230" s="149">
        <f t="shared" si="2"/>
        <v>0</v>
      </c>
      <c r="S230" s="149">
        <v>0</v>
      </c>
      <c r="T230" s="150">
        <f t="shared" si="3"/>
        <v>0</v>
      </c>
      <c r="AR230" s="16" t="s">
        <v>1072</v>
      </c>
      <c r="AT230" s="16" t="s">
        <v>167</v>
      </c>
      <c r="AU230" s="16" t="s">
        <v>181</v>
      </c>
      <c r="AY230" s="16" t="s">
        <v>165</v>
      </c>
      <c r="BE230" s="151">
        <f t="shared" si="4"/>
        <v>0</v>
      </c>
      <c r="BF230" s="151">
        <f t="shared" si="5"/>
        <v>0</v>
      </c>
      <c r="BG230" s="151">
        <f t="shared" si="6"/>
        <v>0</v>
      </c>
      <c r="BH230" s="151">
        <f t="shared" si="7"/>
        <v>0</v>
      </c>
      <c r="BI230" s="151">
        <f t="shared" si="8"/>
        <v>0</v>
      </c>
      <c r="BJ230" s="16" t="s">
        <v>85</v>
      </c>
      <c r="BK230" s="151">
        <f t="shared" si="9"/>
        <v>0</v>
      </c>
      <c r="BL230" s="16" t="s">
        <v>1072</v>
      </c>
      <c r="BM230" s="16" t="s">
        <v>1425</v>
      </c>
    </row>
    <row r="231" spans="2:65" s="1" customFormat="1" ht="16.5" customHeight="1">
      <c r="B231" s="139"/>
      <c r="C231" s="140" t="s">
        <v>1426</v>
      </c>
      <c r="D231" s="140" t="s">
        <v>167</v>
      </c>
      <c r="E231" s="141" t="s">
        <v>1427</v>
      </c>
      <c r="F231" s="142" t="s">
        <v>1428</v>
      </c>
      <c r="G231" s="143" t="s">
        <v>378</v>
      </c>
      <c r="H231" s="144">
        <v>1</v>
      </c>
      <c r="I231" s="145"/>
      <c r="J231" s="146">
        <f t="shared" si="0"/>
        <v>0</v>
      </c>
      <c r="K231" s="142" t="s">
        <v>1</v>
      </c>
      <c r="L231" s="30"/>
      <c r="M231" s="147" t="s">
        <v>1</v>
      </c>
      <c r="N231" s="148" t="s">
        <v>48</v>
      </c>
      <c r="O231" s="49"/>
      <c r="P231" s="149">
        <f t="shared" si="1"/>
        <v>0</v>
      </c>
      <c r="Q231" s="149">
        <v>0</v>
      </c>
      <c r="R231" s="149">
        <f t="shared" si="2"/>
        <v>0</v>
      </c>
      <c r="S231" s="149">
        <v>0</v>
      </c>
      <c r="T231" s="150">
        <f t="shared" si="3"/>
        <v>0</v>
      </c>
      <c r="AR231" s="16" t="s">
        <v>1072</v>
      </c>
      <c r="AT231" s="16" t="s">
        <v>167</v>
      </c>
      <c r="AU231" s="16" t="s">
        <v>181</v>
      </c>
      <c r="AY231" s="16" t="s">
        <v>165</v>
      </c>
      <c r="BE231" s="151">
        <f t="shared" si="4"/>
        <v>0</v>
      </c>
      <c r="BF231" s="151">
        <f t="shared" si="5"/>
        <v>0</v>
      </c>
      <c r="BG231" s="151">
        <f t="shared" si="6"/>
        <v>0</v>
      </c>
      <c r="BH231" s="151">
        <f t="shared" si="7"/>
        <v>0</v>
      </c>
      <c r="BI231" s="151">
        <f t="shared" si="8"/>
        <v>0</v>
      </c>
      <c r="BJ231" s="16" t="s">
        <v>85</v>
      </c>
      <c r="BK231" s="151">
        <f t="shared" si="9"/>
        <v>0</v>
      </c>
      <c r="BL231" s="16" t="s">
        <v>1072</v>
      </c>
      <c r="BM231" s="16" t="s">
        <v>1429</v>
      </c>
    </row>
    <row r="232" spans="2:65" s="1" customFormat="1" ht="16.5" customHeight="1">
      <c r="B232" s="139"/>
      <c r="C232" s="140" t="s">
        <v>679</v>
      </c>
      <c r="D232" s="140" t="s">
        <v>167</v>
      </c>
      <c r="E232" s="141" t="s">
        <v>1430</v>
      </c>
      <c r="F232" s="142" t="s">
        <v>1431</v>
      </c>
      <c r="G232" s="143" t="s">
        <v>378</v>
      </c>
      <c r="H232" s="144">
        <v>1</v>
      </c>
      <c r="I232" s="145"/>
      <c r="J232" s="146">
        <f t="shared" si="0"/>
        <v>0</v>
      </c>
      <c r="K232" s="142" t="s">
        <v>1</v>
      </c>
      <c r="L232" s="30"/>
      <c r="M232" s="147" t="s">
        <v>1</v>
      </c>
      <c r="N232" s="148" t="s">
        <v>48</v>
      </c>
      <c r="O232" s="49"/>
      <c r="P232" s="149">
        <f t="shared" si="1"/>
        <v>0</v>
      </c>
      <c r="Q232" s="149">
        <v>0</v>
      </c>
      <c r="R232" s="149">
        <f t="shared" si="2"/>
        <v>0</v>
      </c>
      <c r="S232" s="149">
        <v>0</v>
      </c>
      <c r="T232" s="150">
        <f t="shared" si="3"/>
        <v>0</v>
      </c>
      <c r="AR232" s="16" t="s">
        <v>1072</v>
      </c>
      <c r="AT232" s="16" t="s">
        <v>167</v>
      </c>
      <c r="AU232" s="16" t="s">
        <v>181</v>
      </c>
      <c r="AY232" s="16" t="s">
        <v>165</v>
      </c>
      <c r="BE232" s="151">
        <f t="shared" si="4"/>
        <v>0</v>
      </c>
      <c r="BF232" s="151">
        <f t="shared" si="5"/>
        <v>0</v>
      </c>
      <c r="BG232" s="151">
        <f t="shared" si="6"/>
        <v>0</v>
      </c>
      <c r="BH232" s="151">
        <f t="shared" si="7"/>
        <v>0</v>
      </c>
      <c r="BI232" s="151">
        <f t="shared" si="8"/>
        <v>0</v>
      </c>
      <c r="BJ232" s="16" t="s">
        <v>85</v>
      </c>
      <c r="BK232" s="151">
        <f t="shared" si="9"/>
        <v>0</v>
      </c>
      <c r="BL232" s="16" t="s">
        <v>1072</v>
      </c>
      <c r="BM232" s="16" t="s">
        <v>1432</v>
      </c>
    </row>
    <row r="233" spans="2:65" s="10" customFormat="1" ht="20.85" customHeight="1">
      <c r="B233" s="126"/>
      <c r="D233" s="127" t="s">
        <v>76</v>
      </c>
      <c r="E233" s="137" t="s">
        <v>1433</v>
      </c>
      <c r="F233" s="137" t="s">
        <v>1434</v>
      </c>
      <c r="I233" s="129"/>
      <c r="J233" s="138">
        <f>BK233</f>
        <v>0</v>
      </c>
      <c r="L233" s="126"/>
      <c r="M233" s="131"/>
      <c r="N233" s="132"/>
      <c r="O233" s="132"/>
      <c r="P233" s="133">
        <f>SUM(P234:P243)</f>
        <v>0</v>
      </c>
      <c r="Q233" s="132"/>
      <c r="R233" s="133">
        <f>SUM(R234:R243)</f>
        <v>0</v>
      </c>
      <c r="S233" s="132"/>
      <c r="T233" s="134">
        <f>SUM(T234:T243)</f>
        <v>0</v>
      </c>
      <c r="AR233" s="127" t="s">
        <v>172</v>
      </c>
      <c r="AT233" s="135" t="s">
        <v>76</v>
      </c>
      <c r="AU233" s="135" t="s">
        <v>87</v>
      </c>
      <c r="AY233" s="127" t="s">
        <v>165</v>
      </c>
      <c r="BK233" s="136">
        <f>SUM(BK234:BK243)</f>
        <v>0</v>
      </c>
    </row>
    <row r="234" spans="2:65" s="1" customFormat="1" ht="16.5" customHeight="1">
      <c r="B234" s="139"/>
      <c r="C234" s="140" t="s">
        <v>685</v>
      </c>
      <c r="D234" s="140" t="s">
        <v>167</v>
      </c>
      <c r="E234" s="141" t="s">
        <v>1435</v>
      </c>
      <c r="F234" s="142" t="s">
        <v>1436</v>
      </c>
      <c r="G234" s="143" t="s">
        <v>370</v>
      </c>
      <c r="H234" s="144">
        <v>10</v>
      </c>
      <c r="I234" s="145"/>
      <c r="J234" s="146">
        <f t="shared" ref="J234:J243" si="10">ROUND(I234*H234,2)</f>
        <v>0</v>
      </c>
      <c r="K234" s="142" t="s">
        <v>1</v>
      </c>
      <c r="L234" s="30"/>
      <c r="M234" s="147" t="s">
        <v>1</v>
      </c>
      <c r="N234" s="148" t="s">
        <v>48</v>
      </c>
      <c r="O234" s="49"/>
      <c r="P234" s="149">
        <f t="shared" ref="P234:P243" si="11">O234*H234</f>
        <v>0</v>
      </c>
      <c r="Q234" s="149">
        <v>0</v>
      </c>
      <c r="R234" s="149">
        <f t="shared" ref="R234:R243" si="12">Q234*H234</f>
        <v>0</v>
      </c>
      <c r="S234" s="149">
        <v>0</v>
      </c>
      <c r="T234" s="150">
        <f t="shared" ref="T234:T243" si="13">S234*H234</f>
        <v>0</v>
      </c>
      <c r="AR234" s="16" t="s">
        <v>1072</v>
      </c>
      <c r="AT234" s="16" t="s">
        <v>167</v>
      </c>
      <c r="AU234" s="16" t="s">
        <v>181</v>
      </c>
      <c r="AY234" s="16" t="s">
        <v>165</v>
      </c>
      <c r="BE234" s="151">
        <f t="shared" ref="BE234:BE243" si="14">IF(N234="základní",J234,0)</f>
        <v>0</v>
      </c>
      <c r="BF234" s="151">
        <f t="shared" ref="BF234:BF243" si="15">IF(N234="snížená",J234,0)</f>
        <v>0</v>
      </c>
      <c r="BG234" s="151">
        <f t="shared" ref="BG234:BG243" si="16">IF(N234="zákl. přenesená",J234,0)</f>
        <v>0</v>
      </c>
      <c r="BH234" s="151">
        <f t="shared" ref="BH234:BH243" si="17">IF(N234="sníž. přenesená",J234,0)</f>
        <v>0</v>
      </c>
      <c r="BI234" s="151">
        <f t="shared" ref="BI234:BI243" si="18">IF(N234="nulová",J234,0)</f>
        <v>0</v>
      </c>
      <c r="BJ234" s="16" t="s">
        <v>85</v>
      </c>
      <c r="BK234" s="151">
        <f t="shared" ref="BK234:BK243" si="19">ROUND(I234*H234,2)</f>
        <v>0</v>
      </c>
      <c r="BL234" s="16" t="s">
        <v>1072</v>
      </c>
      <c r="BM234" s="16" t="s">
        <v>1437</v>
      </c>
    </row>
    <row r="235" spans="2:65" s="1" customFormat="1" ht="16.5" customHeight="1">
      <c r="B235" s="139"/>
      <c r="C235" s="140" t="s">
        <v>702</v>
      </c>
      <c r="D235" s="140" t="s">
        <v>167</v>
      </c>
      <c r="E235" s="141" t="s">
        <v>1438</v>
      </c>
      <c r="F235" s="142" t="s">
        <v>1439</v>
      </c>
      <c r="G235" s="143" t="s">
        <v>370</v>
      </c>
      <c r="H235" s="144">
        <v>5</v>
      </c>
      <c r="I235" s="145"/>
      <c r="J235" s="146">
        <f t="shared" si="10"/>
        <v>0</v>
      </c>
      <c r="K235" s="142" t="s">
        <v>1</v>
      </c>
      <c r="L235" s="30"/>
      <c r="M235" s="147" t="s">
        <v>1</v>
      </c>
      <c r="N235" s="148" t="s">
        <v>48</v>
      </c>
      <c r="O235" s="49"/>
      <c r="P235" s="149">
        <f t="shared" si="11"/>
        <v>0</v>
      </c>
      <c r="Q235" s="149">
        <v>0</v>
      </c>
      <c r="R235" s="149">
        <f t="shared" si="12"/>
        <v>0</v>
      </c>
      <c r="S235" s="149">
        <v>0</v>
      </c>
      <c r="T235" s="150">
        <f t="shared" si="13"/>
        <v>0</v>
      </c>
      <c r="AR235" s="16" t="s">
        <v>1072</v>
      </c>
      <c r="AT235" s="16" t="s">
        <v>167</v>
      </c>
      <c r="AU235" s="16" t="s">
        <v>181</v>
      </c>
      <c r="AY235" s="16" t="s">
        <v>165</v>
      </c>
      <c r="BE235" s="151">
        <f t="shared" si="14"/>
        <v>0</v>
      </c>
      <c r="BF235" s="151">
        <f t="shared" si="15"/>
        <v>0</v>
      </c>
      <c r="BG235" s="151">
        <f t="shared" si="16"/>
        <v>0</v>
      </c>
      <c r="BH235" s="151">
        <f t="shared" si="17"/>
        <v>0</v>
      </c>
      <c r="BI235" s="151">
        <f t="shared" si="18"/>
        <v>0</v>
      </c>
      <c r="BJ235" s="16" t="s">
        <v>85</v>
      </c>
      <c r="BK235" s="151">
        <f t="shared" si="19"/>
        <v>0</v>
      </c>
      <c r="BL235" s="16" t="s">
        <v>1072</v>
      </c>
      <c r="BM235" s="16" t="s">
        <v>1440</v>
      </c>
    </row>
    <row r="236" spans="2:65" s="1" customFormat="1" ht="16.5" customHeight="1">
      <c r="B236" s="139"/>
      <c r="C236" s="140" t="s">
        <v>715</v>
      </c>
      <c r="D236" s="140" t="s">
        <v>167</v>
      </c>
      <c r="E236" s="141" t="s">
        <v>1441</v>
      </c>
      <c r="F236" s="142" t="s">
        <v>1442</v>
      </c>
      <c r="G236" s="143" t="s">
        <v>378</v>
      </c>
      <c r="H236" s="144">
        <v>3</v>
      </c>
      <c r="I236" s="145"/>
      <c r="J236" s="146">
        <f t="shared" si="10"/>
        <v>0</v>
      </c>
      <c r="K236" s="142" t="s">
        <v>1</v>
      </c>
      <c r="L236" s="30"/>
      <c r="M236" s="147" t="s">
        <v>1</v>
      </c>
      <c r="N236" s="148" t="s">
        <v>48</v>
      </c>
      <c r="O236" s="49"/>
      <c r="P236" s="149">
        <f t="shared" si="11"/>
        <v>0</v>
      </c>
      <c r="Q236" s="149">
        <v>0</v>
      </c>
      <c r="R236" s="149">
        <f t="shared" si="12"/>
        <v>0</v>
      </c>
      <c r="S236" s="149">
        <v>0</v>
      </c>
      <c r="T236" s="150">
        <f t="shared" si="13"/>
        <v>0</v>
      </c>
      <c r="AR236" s="16" t="s">
        <v>1072</v>
      </c>
      <c r="AT236" s="16" t="s">
        <v>167</v>
      </c>
      <c r="AU236" s="16" t="s">
        <v>181</v>
      </c>
      <c r="AY236" s="16" t="s">
        <v>165</v>
      </c>
      <c r="BE236" s="151">
        <f t="shared" si="14"/>
        <v>0</v>
      </c>
      <c r="BF236" s="151">
        <f t="shared" si="15"/>
        <v>0</v>
      </c>
      <c r="BG236" s="151">
        <f t="shared" si="16"/>
        <v>0</v>
      </c>
      <c r="BH236" s="151">
        <f t="shared" si="17"/>
        <v>0</v>
      </c>
      <c r="BI236" s="151">
        <f t="shared" si="18"/>
        <v>0</v>
      </c>
      <c r="BJ236" s="16" t="s">
        <v>85</v>
      </c>
      <c r="BK236" s="151">
        <f t="shared" si="19"/>
        <v>0</v>
      </c>
      <c r="BL236" s="16" t="s">
        <v>1072</v>
      </c>
      <c r="BM236" s="16" t="s">
        <v>1443</v>
      </c>
    </row>
    <row r="237" spans="2:65" s="1" customFormat="1" ht="16.5" customHeight="1">
      <c r="B237" s="139"/>
      <c r="C237" s="140" t="s">
        <v>723</v>
      </c>
      <c r="D237" s="140" t="s">
        <v>167</v>
      </c>
      <c r="E237" s="141" t="s">
        <v>1444</v>
      </c>
      <c r="F237" s="142" t="s">
        <v>1445</v>
      </c>
      <c r="G237" s="143" t="s">
        <v>378</v>
      </c>
      <c r="H237" s="144">
        <v>1</v>
      </c>
      <c r="I237" s="145"/>
      <c r="J237" s="146">
        <f t="shared" si="10"/>
        <v>0</v>
      </c>
      <c r="K237" s="142" t="s">
        <v>1</v>
      </c>
      <c r="L237" s="30"/>
      <c r="M237" s="147" t="s">
        <v>1</v>
      </c>
      <c r="N237" s="148" t="s">
        <v>48</v>
      </c>
      <c r="O237" s="49"/>
      <c r="P237" s="149">
        <f t="shared" si="11"/>
        <v>0</v>
      </c>
      <c r="Q237" s="149">
        <v>0</v>
      </c>
      <c r="R237" s="149">
        <f t="shared" si="12"/>
        <v>0</v>
      </c>
      <c r="S237" s="149">
        <v>0</v>
      </c>
      <c r="T237" s="150">
        <f t="shared" si="13"/>
        <v>0</v>
      </c>
      <c r="AR237" s="16" t="s">
        <v>1072</v>
      </c>
      <c r="AT237" s="16" t="s">
        <v>167</v>
      </c>
      <c r="AU237" s="16" t="s">
        <v>181</v>
      </c>
      <c r="AY237" s="16" t="s">
        <v>165</v>
      </c>
      <c r="BE237" s="151">
        <f t="shared" si="14"/>
        <v>0</v>
      </c>
      <c r="BF237" s="151">
        <f t="shared" si="15"/>
        <v>0</v>
      </c>
      <c r="BG237" s="151">
        <f t="shared" si="16"/>
        <v>0</v>
      </c>
      <c r="BH237" s="151">
        <f t="shared" si="17"/>
        <v>0</v>
      </c>
      <c r="BI237" s="151">
        <f t="shared" si="18"/>
        <v>0</v>
      </c>
      <c r="BJ237" s="16" t="s">
        <v>85</v>
      </c>
      <c r="BK237" s="151">
        <f t="shared" si="19"/>
        <v>0</v>
      </c>
      <c r="BL237" s="16" t="s">
        <v>1072</v>
      </c>
      <c r="BM237" s="16" t="s">
        <v>1446</v>
      </c>
    </row>
    <row r="238" spans="2:65" s="1" customFormat="1" ht="16.5" customHeight="1">
      <c r="B238" s="139"/>
      <c r="C238" s="140" t="s">
        <v>731</v>
      </c>
      <c r="D238" s="140" t="s">
        <v>167</v>
      </c>
      <c r="E238" s="141" t="s">
        <v>1447</v>
      </c>
      <c r="F238" s="142" t="s">
        <v>1448</v>
      </c>
      <c r="G238" s="143" t="s">
        <v>378</v>
      </c>
      <c r="H238" s="144">
        <v>2</v>
      </c>
      <c r="I238" s="145"/>
      <c r="J238" s="146">
        <f t="shared" si="10"/>
        <v>0</v>
      </c>
      <c r="K238" s="142" t="s">
        <v>1</v>
      </c>
      <c r="L238" s="30"/>
      <c r="M238" s="147" t="s">
        <v>1</v>
      </c>
      <c r="N238" s="148" t="s">
        <v>48</v>
      </c>
      <c r="O238" s="49"/>
      <c r="P238" s="149">
        <f t="shared" si="11"/>
        <v>0</v>
      </c>
      <c r="Q238" s="149">
        <v>0</v>
      </c>
      <c r="R238" s="149">
        <f t="shared" si="12"/>
        <v>0</v>
      </c>
      <c r="S238" s="149">
        <v>0</v>
      </c>
      <c r="T238" s="150">
        <f t="shared" si="13"/>
        <v>0</v>
      </c>
      <c r="AR238" s="16" t="s">
        <v>1072</v>
      </c>
      <c r="AT238" s="16" t="s">
        <v>167</v>
      </c>
      <c r="AU238" s="16" t="s">
        <v>181</v>
      </c>
      <c r="AY238" s="16" t="s">
        <v>165</v>
      </c>
      <c r="BE238" s="151">
        <f t="shared" si="14"/>
        <v>0</v>
      </c>
      <c r="BF238" s="151">
        <f t="shared" si="15"/>
        <v>0</v>
      </c>
      <c r="BG238" s="151">
        <f t="shared" si="16"/>
        <v>0</v>
      </c>
      <c r="BH238" s="151">
        <f t="shared" si="17"/>
        <v>0</v>
      </c>
      <c r="BI238" s="151">
        <f t="shared" si="18"/>
        <v>0</v>
      </c>
      <c r="BJ238" s="16" t="s">
        <v>85</v>
      </c>
      <c r="BK238" s="151">
        <f t="shared" si="19"/>
        <v>0</v>
      </c>
      <c r="BL238" s="16" t="s">
        <v>1072</v>
      </c>
      <c r="BM238" s="16" t="s">
        <v>1449</v>
      </c>
    </row>
    <row r="239" spans="2:65" s="1" customFormat="1" ht="16.5" customHeight="1">
      <c r="B239" s="139"/>
      <c r="C239" s="140" t="s">
        <v>746</v>
      </c>
      <c r="D239" s="140" t="s">
        <v>167</v>
      </c>
      <c r="E239" s="141" t="s">
        <v>1450</v>
      </c>
      <c r="F239" s="142" t="s">
        <v>1451</v>
      </c>
      <c r="G239" s="143" t="s">
        <v>378</v>
      </c>
      <c r="H239" s="144">
        <v>10</v>
      </c>
      <c r="I239" s="145"/>
      <c r="J239" s="146">
        <f t="shared" si="10"/>
        <v>0</v>
      </c>
      <c r="K239" s="142" t="s">
        <v>1</v>
      </c>
      <c r="L239" s="30"/>
      <c r="M239" s="147" t="s">
        <v>1</v>
      </c>
      <c r="N239" s="148" t="s">
        <v>48</v>
      </c>
      <c r="O239" s="49"/>
      <c r="P239" s="149">
        <f t="shared" si="11"/>
        <v>0</v>
      </c>
      <c r="Q239" s="149">
        <v>0</v>
      </c>
      <c r="R239" s="149">
        <f t="shared" si="12"/>
        <v>0</v>
      </c>
      <c r="S239" s="149">
        <v>0</v>
      </c>
      <c r="T239" s="150">
        <f t="shared" si="13"/>
        <v>0</v>
      </c>
      <c r="AR239" s="16" t="s">
        <v>1072</v>
      </c>
      <c r="AT239" s="16" t="s">
        <v>167</v>
      </c>
      <c r="AU239" s="16" t="s">
        <v>181</v>
      </c>
      <c r="AY239" s="16" t="s">
        <v>165</v>
      </c>
      <c r="BE239" s="151">
        <f t="shared" si="14"/>
        <v>0</v>
      </c>
      <c r="BF239" s="151">
        <f t="shared" si="15"/>
        <v>0</v>
      </c>
      <c r="BG239" s="151">
        <f t="shared" si="16"/>
        <v>0</v>
      </c>
      <c r="BH239" s="151">
        <f t="shared" si="17"/>
        <v>0</v>
      </c>
      <c r="BI239" s="151">
        <f t="shared" si="18"/>
        <v>0</v>
      </c>
      <c r="BJ239" s="16" t="s">
        <v>85</v>
      </c>
      <c r="BK239" s="151">
        <f t="shared" si="19"/>
        <v>0</v>
      </c>
      <c r="BL239" s="16" t="s">
        <v>1072</v>
      </c>
      <c r="BM239" s="16" t="s">
        <v>1452</v>
      </c>
    </row>
    <row r="240" spans="2:65" s="1" customFormat="1" ht="16.5" customHeight="1">
      <c r="B240" s="139"/>
      <c r="C240" s="140" t="s">
        <v>750</v>
      </c>
      <c r="D240" s="140" t="s">
        <v>167</v>
      </c>
      <c r="E240" s="141" t="s">
        <v>1453</v>
      </c>
      <c r="F240" s="142" t="s">
        <v>1454</v>
      </c>
      <c r="G240" s="143" t="s">
        <v>378</v>
      </c>
      <c r="H240" s="144">
        <v>1</v>
      </c>
      <c r="I240" s="145"/>
      <c r="J240" s="146">
        <f t="shared" si="10"/>
        <v>0</v>
      </c>
      <c r="K240" s="142" t="s">
        <v>1</v>
      </c>
      <c r="L240" s="30"/>
      <c r="M240" s="147" t="s">
        <v>1</v>
      </c>
      <c r="N240" s="148" t="s">
        <v>48</v>
      </c>
      <c r="O240" s="49"/>
      <c r="P240" s="149">
        <f t="shared" si="11"/>
        <v>0</v>
      </c>
      <c r="Q240" s="149">
        <v>0</v>
      </c>
      <c r="R240" s="149">
        <f t="shared" si="12"/>
        <v>0</v>
      </c>
      <c r="S240" s="149">
        <v>0</v>
      </c>
      <c r="T240" s="150">
        <f t="shared" si="13"/>
        <v>0</v>
      </c>
      <c r="AR240" s="16" t="s">
        <v>1072</v>
      </c>
      <c r="AT240" s="16" t="s">
        <v>167</v>
      </c>
      <c r="AU240" s="16" t="s">
        <v>181</v>
      </c>
      <c r="AY240" s="16" t="s">
        <v>165</v>
      </c>
      <c r="BE240" s="151">
        <f t="shared" si="14"/>
        <v>0</v>
      </c>
      <c r="BF240" s="151">
        <f t="shared" si="15"/>
        <v>0</v>
      </c>
      <c r="BG240" s="151">
        <f t="shared" si="16"/>
        <v>0</v>
      </c>
      <c r="BH240" s="151">
        <f t="shared" si="17"/>
        <v>0</v>
      </c>
      <c r="BI240" s="151">
        <f t="shared" si="18"/>
        <v>0</v>
      </c>
      <c r="BJ240" s="16" t="s">
        <v>85</v>
      </c>
      <c r="BK240" s="151">
        <f t="shared" si="19"/>
        <v>0</v>
      </c>
      <c r="BL240" s="16" t="s">
        <v>1072</v>
      </c>
      <c r="BM240" s="16" t="s">
        <v>1455</v>
      </c>
    </row>
    <row r="241" spans="2:65" s="1" customFormat="1" ht="16.5" customHeight="1">
      <c r="B241" s="139"/>
      <c r="C241" s="140" t="s">
        <v>756</v>
      </c>
      <c r="D241" s="140" t="s">
        <v>167</v>
      </c>
      <c r="E241" s="141" t="s">
        <v>1456</v>
      </c>
      <c r="F241" s="142" t="s">
        <v>1457</v>
      </c>
      <c r="G241" s="143" t="s">
        <v>378</v>
      </c>
      <c r="H241" s="144">
        <v>7</v>
      </c>
      <c r="I241" s="145"/>
      <c r="J241" s="146">
        <f t="shared" si="10"/>
        <v>0</v>
      </c>
      <c r="K241" s="142" t="s">
        <v>1</v>
      </c>
      <c r="L241" s="30"/>
      <c r="M241" s="147" t="s">
        <v>1</v>
      </c>
      <c r="N241" s="148" t="s">
        <v>48</v>
      </c>
      <c r="O241" s="49"/>
      <c r="P241" s="149">
        <f t="shared" si="11"/>
        <v>0</v>
      </c>
      <c r="Q241" s="149">
        <v>0</v>
      </c>
      <c r="R241" s="149">
        <f t="shared" si="12"/>
        <v>0</v>
      </c>
      <c r="S241" s="149">
        <v>0</v>
      </c>
      <c r="T241" s="150">
        <f t="shared" si="13"/>
        <v>0</v>
      </c>
      <c r="AR241" s="16" t="s">
        <v>1072</v>
      </c>
      <c r="AT241" s="16" t="s">
        <v>167</v>
      </c>
      <c r="AU241" s="16" t="s">
        <v>181</v>
      </c>
      <c r="AY241" s="16" t="s">
        <v>165</v>
      </c>
      <c r="BE241" s="151">
        <f t="shared" si="14"/>
        <v>0</v>
      </c>
      <c r="BF241" s="151">
        <f t="shared" si="15"/>
        <v>0</v>
      </c>
      <c r="BG241" s="151">
        <f t="shared" si="16"/>
        <v>0</v>
      </c>
      <c r="BH241" s="151">
        <f t="shared" si="17"/>
        <v>0</v>
      </c>
      <c r="BI241" s="151">
        <f t="shared" si="18"/>
        <v>0</v>
      </c>
      <c r="BJ241" s="16" t="s">
        <v>85</v>
      </c>
      <c r="BK241" s="151">
        <f t="shared" si="19"/>
        <v>0</v>
      </c>
      <c r="BL241" s="16" t="s">
        <v>1072</v>
      </c>
      <c r="BM241" s="16" t="s">
        <v>1458</v>
      </c>
    </row>
    <row r="242" spans="2:65" s="1" customFormat="1" ht="16.5" customHeight="1">
      <c r="B242" s="139"/>
      <c r="C242" s="140" t="s">
        <v>763</v>
      </c>
      <c r="D242" s="140" t="s">
        <v>167</v>
      </c>
      <c r="E242" s="141" t="s">
        <v>1459</v>
      </c>
      <c r="F242" s="142" t="s">
        <v>1460</v>
      </c>
      <c r="G242" s="143" t="s">
        <v>378</v>
      </c>
      <c r="H242" s="144">
        <v>1</v>
      </c>
      <c r="I242" s="145"/>
      <c r="J242" s="146">
        <f t="shared" si="10"/>
        <v>0</v>
      </c>
      <c r="K242" s="142" t="s">
        <v>1</v>
      </c>
      <c r="L242" s="30"/>
      <c r="M242" s="147" t="s">
        <v>1</v>
      </c>
      <c r="N242" s="148" t="s">
        <v>48</v>
      </c>
      <c r="O242" s="49"/>
      <c r="P242" s="149">
        <f t="shared" si="11"/>
        <v>0</v>
      </c>
      <c r="Q242" s="149">
        <v>0</v>
      </c>
      <c r="R242" s="149">
        <f t="shared" si="12"/>
        <v>0</v>
      </c>
      <c r="S242" s="149">
        <v>0</v>
      </c>
      <c r="T242" s="150">
        <f t="shared" si="13"/>
        <v>0</v>
      </c>
      <c r="AR242" s="16" t="s">
        <v>1072</v>
      </c>
      <c r="AT242" s="16" t="s">
        <v>167</v>
      </c>
      <c r="AU242" s="16" t="s">
        <v>181</v>
      </c>
      <c r="AY242" s="16" t="s">
        <v>165</v>
      </c>
      <c r="BE242" s="151">
        <f t="shared" si="14"/>
        <v>0</v>
      </c>
      <c r="BF242" s="151">
        <f t="shared" si="15"/>
        <v>0</v>
      </c>
      <c r="BG242" s="151">
        <f t="shared" si="16"/>
        <v>0</v>
      </c>
      <c r="BH242" s="151">
        <f t="shared" si="17"/>
        <v>0</v>
      </c>
      <c r="BI242" s="151">
        <f t="shared" si="18"/>
        <v>0</v>
      </c>
      <c r="BJ242" s="16" t="s">
        <v>85</v>
      </c>
      <c r="BK242" s="151">
        <f t="shared" si="19"/>
        <v>0</v>
      </c>
      <c r="BL242" s="16" t="s">
        <v>1072</v>
      </c>
      <c r="BM242" s="16" t="s">
        <v>1461</v>
      </c>
    </row>
    <row r="243" spans="2:65" s="1" customFormat="1" ht="16.5" customHeight="1">
      <c r="B243" s="139"/>
      <c r="C243" s="140" t="s">
        <v>770</v>
      </c>
      <c r="D243" s="140" t="s">
        <v>167</v>
      </c>
      <c r="E243" s="141" t="s">
        <v>1462</v>
      </c>
      <c r="F243" s="142" t="s">
        <v>1463</v>
      </c>
      <c r="G243" s="143" t="s">
        <v>378</v>
      </c>
      <c r="H243" s="144">
        <v>1</v>
      </c>
      <c r="I243" s="145"/>
      <c r="J243" s="146">
        <f t="shared" si="10"/>
        <v>0</v>
      </c>
      <c r="K243" s="142" t="s">
        <v>1</v>
      </c>
      <c r="L243" s="30"/>
      <c r="M243" s="147" t="s">
        <v>1</v>
      </c>
      <c r="N243" s="148" t="s">
        <v>48</v>
      </c>
      <c r="O243" s="49"/>
      <c r="P243" s="149">
        <f t="shared" si="11"/>
        <v>0</v>
      </c>
      <c r="Q243" s="149">
        <v>0</v>
      </c>
      <c r="R243" s="149">
        <f t="shared" si="12"/>
        <v>0</v>
      </c>
      <c r="S243" s="149">
        <v>0</v>
      </c>
      <c r="T243" s="150">
        <f t="shared" si="13"/>
        <v>0</v>
      </c>
      <c r="AR243" s="16" t="s">
        <v>1072</v>
      </c>
      <c r="AT243" s="16" t="s">
        <v>167</v>
      </c>
      <c r="AU243" s="16" t="s">
        <v>181</v>
      </c>
      <c r="AY243" s="16" t="s">
        <v>165</v>
      </c>
      <c r="BE243" s="151">
        <f t="shared" si="14"/>
        <v>0</v>
      </c>
      <c r="BF243" s="151">
        <f t="shared" si="15"/>
        <v>0</v>
      </c>
      <c r="BG243" s="151">
        <f t="shared" si="16"/>
        <v>0</v>
      </c>
      <c r="BH243" s="151">
        <f t="shared" si="17"/>
        <v>0</v>
      </c>
      <c r="BI243" s="151">
        <f t="shared" si="18"/>
        <v>0</v>
      </c>
      <c r="BJ243" s="16" t="s">
        <v>85</v>
      </c>
      <c r="BK243" s="151">
        <f t="shared" si="19"/>
        <v>0</v>
      </c>
      <c r="BL243" s="16" t="s">
        <v>1072</v>
      </c>
      <c r="BM243" s="16" t="s">
        <v>1464</v>
      </c>
    </row>
    <row r="244" spans="2:65" s="10" customFormat="1" ht="20.85" customHeight="1">
      <c r="B244" s="126"/>
      <c r="D244" s="127" t="s">
        <v>76</v>
      </c>
      <c r="E244" s="137" t="s">
        <v>1465</v>
      </c>
      <c r="F244" s="137" t="s">
        <v>1466</v>
      </c>
      <c r="I244" s="129"/>
      <c r="J244" s="138">
        <f>BK244</f>
        <v>0</v>
      </c>
      <c r="L244" s="126"/>
      <c r="M244" s="131"/>
      <c r="N244" s="132"/>
      <c r="O244" s="132"/>
      <c r="P244" s="133">
        <f>SUM(P245:P247)</f>
        <v>0</v>
      </c>
      <c r="Q244" s="132"/>
      <c r="R244" s="133">
        <f>SUM(R245:R247)</f>
        <v>0</v>
      </c>
      <c r="S244" s="132"/>
      <c r="T244" s="134">
        <f>SUM(T245:T247)</f>
        <v>0</v>
      </c>
      <c r="AR244" s="127" t="s">
        <v>172</v>
      </c>
      <c r="AT244" s="135" t="s">
        <v>76</v>
      </c>
      <c r="AU244" s="135" t="s">
        <v>87</v>
      </c>
      <c r="AY244" s="127" t="s">
        <v>165</v>
      </c>
      <c r="BK244" s="136">
        <f>SUM(BK245:BK247)</f>
        <v>0</v>
      </c>
    </row>
    <row r="245" spans="2:65" s="1" customFormat="1" ht="16.5" customHeight="1">
      <c r="B245" s="139"/>
      <c r="C245" s="140" t="s">
        <v>777</v>
      </c>
      <c r="D245" s="140" t="s">
        <v>167</v>
      </c>
      <c r="E245" s="141" t="s">
        <v>1467</v>
      </c>
      <c r="F245" s="142" t="s">
        <v>1468</v>
      </c>
      <c r="G245" s="143" t="s">
        <v>378</v>
      </c>
      <c r="H245" s="144">
        <v>4</v>
      </c>
      <c r="I245" s="145"/>
      <c r="J245" s="146">
        <f>ROUND(I245*H245,2)</f>
        <v>0</v>
      </c>
      <c r="K245" s="142" t="s">
        <v>1</v>
      </c>
      <c r="L245" s="30"/>
      <c r="M245" s="147" t="s">
        <v>1</v>
      </c>
      <c r="N245" s="148" t="s">
        <v>48</v>
      </c>
      <c r="O245" s="49"/>
      <c r="P245" s="149">
        <f>O245*H245</f>
        <v>0</v>
      </c>
      <c r="Q245" s="149">
        <v>0</v>
      </c>
      <c r="R245" s="149">
        <f>Q245*H245</f>
        <v>0</v>
      </c>
      <c r="S245" s="149">
        <v>0</v>
      </c>
      <c r="T245" s="150">
        <f>S245*H245</f>
        <v>0</v>
      </c>
      <c r="AR245" s="16" t="s">
        <v>1072</v>
      </c>
      <c r="AT245" s="16" t="s">
        <v>167</v>
      </c>
      <c r="AU245" s="16" t="s">
        <v>181</v>
      </c>
      <c r="AY245" s="16" t="s">
        <v>165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6" t="s">
        <v>85</v>
      </c>
      <c r="BK245" s="151">
        <f>ROUND(I245*H245,2)</f>
        <v>0</v>
      </c>
      <c r="BL245" s="16" t="s">
        <v>1072</v>
      </c>
      <c r="BM245" s="16" t="s">
        <v>1469</v>
      </c>
    </row>
    <row r="246" spans="2:65" s="1" customFormat="1" ht="16.5" customHeight="1">
      <c r="B246" s="139"/>
      <c r="C246" s="140" t="s">
        <v>781</v>
      </c>
      <c r="D246" s="140" t="s">
        <v>167</v>
      </c>
      <c r="E246" s="141" t="s">
        <v>1470</v>
      </c>
      <c r="F246" s="142" t="s">
        <v>1471</v>
      </c>
      <c r="G246" s="143" t="s">
        <v>378</v>
      </c>
      <c r="H246" s="144">
        <v>4</v>
      </c>
      <c r="I246" s="145"/>
      <c r="J246" s="146">
        <f>ROUND(I246*H246,2)</f>
        <v>0</v>
      </c>
      <c r="K246" s="142" t="s">
        <v>1</v>
      </c>
      <c r="L246" s="30"/>
      <c r="M246" s="147" t="s">
        <v>1</v>
      </c>
      <c r="N246" s="148" t="s">
        <v>48</v>
      </c>
      <c r="O246" s="49"/>
      <c r="P246" s="149">
        <f>O246*H246</f>
        <v>0</v>
      </c>
      <c r="Q246" s="149">
        <v>0</v>
      </c>
      <c r="R246" s="149">
        <f>Q246*H246</f>
        <v>0</v>
      </c>
      <c r="S246" s="149">
        <v>0</v>
      </c>
      <c r="T246" s="150">
        <f>S246*H246</f>
        <v>0</v>
      </c>
      <c r="AR246" s="16" t="s">
        <v>1072</v>
      </c>
      <c r="AT246" s="16" t="s">
        <v>167</v>
      </c>
      <c r="AU246" s="16" t="s">
        <v>181</v>
      </c>
      <c r="AY246" s="16" t="s">
        <v>165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6" t="s">
        <v>85</v>
      </c>
      <c r="BK246" s="151">
        <f>ROUND(I246*H246,2)</f>
        <v>0</v>
      </c>
      <c r="BL246" s="16" t="s">
        <v>1072</v>
      </c>
      <c r="BM246" s="16" t="s">
        <v>1472</v>
      </c>
    </row>
    <row r="247" spans="2:65" s="1" customFormat="1" ht="16.5" customHeight="1">
      <c r="B247" s="139"/>
      <c r="C247" s="140" t="s">
        <v>788</v>
      </c>
      <c r="D247" s="140" t="s">
        <v>167</v>
      </c>
      <c r="E247" s="141" t="s">
        <v>1473</v>
      </c>
      <c r="F247" s="142" t="s">
        <v>1474</v>
      </c>
      <c r="G247" s="143" t="s">
        <v>378</v>
      </c>
      <c r="H247" s="144">
        <v>4</v>
      </c>
      <c r="I247" s="145"/>
      <c r="J247" s="146">
        <f>ROUND(I247*H247,2)</f>
        <v>0</v>
      </c>
      <c r="K247" s="142" t="s">
        <v>1</v>
      </c>
      <c r="L247" s="30"/>
      <c r="M247" s="147" t="s">
        <v>1</v>
      </c>
      <c r="N247" s="148" t="s">
        <v>48</v>
      </c>
      <c r="O247" s="49"/>
      <c r="P247" s="149">
        <f>O247*H247</f>
        <v>0</v>
      </c>
      <c r="Q247" s="149">
        <v>0</v>
      </c>
      <c r="R247" s="149">
        <f>Q247*H247</f>
        <v>0</v>
      </c>
      <c r="S247" s="149">
        <v>0</v>
      </c>
      <c r="T247" s="150">
        <f>S247*H247</f>
        <v>0</v>
      </c>
      <c r="AR247" s="16" t="s">
        <v>1072</v>
      </c>
      <c r="AT247" s="16" t="s">
        <v>167</v>
      </c>
      <c r="AU247" s="16" t="s">
        <v>181</v>
      </c>
      <c r="AY247" s="16" t="s">
        <v>165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6" t="s">
        <v>85</v>
      </c>
      <c r="BK247" s="151">
        <f>ROUND(I247*H247,2)</f>
        <v>0</v>
      </c>
      <c r="BL247" s="16" t="s">
        <v>1072</v>
      </c>
      <c r="BM247" s="16" t="s">
        <v>1475</v>
      </c>
    </row>
    <row r="248" spans="2:65" s="10" customFormat="1" ht="20.85" customHeight="1">
      <c r="B248" s="126"/>
      <c r="D248" s="127" t="s">
        <v>76</v>
      </c>
      <c r="E248" s="137" t="s">
        <v>1476</v>
      </c>
      <c r="F248" s="137" t="s">
        <v>1477</v>
      </c>
      <c r="I248" s="129"/>
      <c r="J248" s="138">
        <f>BK248</f>
        <v>0</v>
      </c>
      <c r="L248" s="126"/>
      <c r="M248" s="131"/>
      <c r="N248" s="132"/>
      <c r="O248" s="132"/>
      <c r="P248" s="133">
        <f>SUM(P249:P256)</f>
        <v>0</v>
      </c>
      <c r="Q248" s="132"/>
      <c r="R248" s="133">
        <f>SUM(R249:R256)</f>
        <v>0</v>
      </c>
      <c r="S248" s="132"/>
      <c r="T248" s="134">
        <f>SUM(T249:T256)</f>
        <v>0</v>
      </c>
      <c r="AR248" s="127" t="s">
        <v>172</v>
      </c>
      <c r="AT248" s="135" t="s">
        <v>76</v>
      </c>
      <c r="AU248" s="135" t="s">
        <v>87</v>
      </c>
      <c r="AY248" s="127" t="s">
        <v>165</v>
      </c>
      <c r="BK248" s="136">
        <f>SUM(BK249:BK256)</f>
        <v>0</v>
      </c>
    </row>
    <row r="249" spans="2:65" s="1" customFormat="1" ht="16.5" customHeight="1">
      <c r="B249" s="139"/>
      <c r="C249" s="140" t="s">
        <v>793</v>
      </c>
      <c r="D249" s="140" t="s">
        <v>167</v>
      </c>
      <c r="E249" s="141" t="s">
        <v>1478</v>
      </c>
      <c r="F249" s="142" t="s">
        <v>1398</v>
      </c>
      <c r="G249" s="143" t="s">
        <v>370</v>
      </c>
      <c r="H249" s="144">
        <v>22</v>
      </c>
      <c r="I249" s="145"/>
      <c r="J249" s="146">
        <f t="shared" ref="J249:J256" si="20">ROUND(I249*H249,2)</f>
        <v>0</v>
      </c>
      <c r="K249" s="142" t="s">
        <v>1</v>
      </c>
      <c r="L249" s="30"/>
      <c r="M249" s="147" t="s">
        <v>1</v>
      </c>
      <c r="N249" s="148" t="s">
        <v>48</v>
      </c>
      <c r="O249" s="49"/>
      <c r="P249" s="149">
        <f t="shared" ref="P249:P256" si="21">O249*H249</f>
        <v>0</v>
      </c>
      <c r="Q249" s="149">
        <v>0</v>
      </c>
      <c r="R249" s="149">
        <f t="shared" ref="R249:R256" si="22">Q249*H249</f>
        <v>0</v>
      </c>
      <c r="S249" s="149">
        <v>0</v>
      </c>
      <c r="T249" s="150">
        <f t="shared" ref="T249:T256" si="23">S249*H249</f>
        <v>0</v>
      </c>
      <c r="AR249" s="16" t="s">
        <v>1072</v>
      </c>
      <c r="AT249" s="16" t="s">
        <v>167</v>
      </c>
      <c r="AU249" s="16" t="s">
        <v>181</v>
      </c>
      <c r="AY249" s="16" t="s">
        <v>165</v>
      </c>
      <c r="BE249" s="151">
        <f t="shared" ref="BE249:BE256" si="24">IF(N249="základní",J249,0)</f>
        <v>0</v>
      </c>
      <c r="BF249" s="151">
        <f t="shared" ref="BF249:BF256" si="25">IF(N249="snížená",J249,0)</f>
        <v>0</v>
      </c>
      <c r="BG249" s="151">
        <f t="shared" ref="BG249:BG256" si="26">IF(N249="zákl. přenesená",J249,0)</f>
        <v>0</v>
      </c>
      <c r="BH249" s="151">
        <f t="shared" ref="BH249:BH256" si="27">IF(N249="sníž. přenesená",J249,0)</f>
        <v>0</v>
      </c>
      <c r="BI249" s="151">
        <f t="shared" ref="BI249:BI256" si="28">IF(N249="nulová",J249,0)</f>
        <v>0</v>
      </c>
      <c r="BJ249" s="16" t="s">
        <v>85</v>
      </c>
      <c r="BK249" s="151">
        <f t="shared" ref="BK249:BK256" si="29">ROUND(I249*H249,2)</f>
        <v>0</v>
      </c>
      <c r="BL249" s="16" t="s">
        <v>1072</v>
      </c>
      <c r="BM249" s="16" t="s">
        <v>1479</v>
      </c>
    </row>
    <row r="250" spans="2:65" s="1" customFormat="1" ht="16.5" customHeight="1">
      <c r="B250" s="139"/>
      <c r="C250" s="140" t="s">
        <v>97</v>
      </c>
      <c r="D250" s="140" t="s">
        <v>167</v>
      </c>
      <c r="E250" s="141" t="s">
        <v>1480</v>
      </c>
      <c r="F250" s="142" t="s">
        <v>1401</v>
      </c>
      <c r="G250" s="143" t="s">
        <v>370</v>
      </c>
      <c r="H250" s="144">
        <v>4</v>
      </c>
      <c r="I250" s="145"/>
      <c r="J250" s="146">
        <f t="shared" si="20"/>
        <v>0</v>
      </c>
      <c r="K250" s="142" t="s">
        <v>1</v>
      </c>
      <c r="L250" s="30"/>
      <c r="M250" s="147" t="s">
        <v>1</v>
      </c>
      <c r="N250" s="148" t="s">
        <v>48</v>
      </c>
      <c r="O250" s="49"/>
      <c r="P250" s="149">
        <f t="shared" si="21"/>
        <v>0</v>
      </c>
      <c r="Q250" s="149">
        <v>0</v>
      </c>
      <c r="R250" s="149">
        <f t="shared" si="22"/>
        <v>0</v>
      </c>
      <c r="S250" s="149">
        <v>0</v>
      </c>
      <c r="T250" s="150">
        <f t="shared" si="23"/>
        <v>0</v>
      </c>
      <c r="AR250" s="16" t="s">
        <v>1072</v>
      </c>
      <c r="AT250" s="16" t="s">
        <v>167</v>
      </c>
      <c r="AU250" s="16" t="s">
        <v>181</v>
      </c>
      <c r="AY250" s="16" t="s">
        <v>165</v>
      </c>
      <c r="BE250" s="151">
        <f t="shared" si="24"/>
        <v>0</v>
      </c>
      <c r="BF250" s="151">
        <f t="shared" si="25"/>
        <v>0</v>
      </c>
      <c r="BG250" s="151">
        <f t="shared" si="26"/>
        <v>0</v>
      </c>
      <c r="BH250" s="151">
        <f t="shared" si="27"/>
        <v>0</v>
      </c>
      <c r="BI250" s="151">
        <f t="shared" si="28"/>
        <v>0</v>
      </c>
      <c r="BJ250" s="16" t="s">
        <v>85</v>
      </c>
      <c r="BK250" s="151">
        <f t="shared" si="29"/>
        <v>0</v>
      </c>
      <c r="BL250" s="16" t="s">
        <v>1072</v>
      </c>
      <c r="BM250" s="16" t="s">
        <v>1481</v>
      </c>
    </row>
    <row r="251" spans="2:65" s="1" customFormat="1" ht="16.5" customHeight="1">
      <c r="B251" s="139"/>
      <c r="C251" s="140" t="s">
        <v>804</v>
      </c>
      <c r="D251" s="140" t="s">
        <v>167</v>
      </c>
      <c r="E251" s="141" t="s">
        <v>1482</v>
      </c>
      <c r="F251" s="142" t="s">
        <v>1407</v>
      </c>
      <c r="G251" s="143" t="s">
        <v>378</v>
      </c>
      <c r="H251" s="144">
        <v>8</v>
      </c>
      <c r="I251" s="145"/>
      <c r="J251" s="146">
        <f t="shared" si="20"/>
        <v>0</v>
      </c>
      <c r="K251" s="142" t="s">
        <v>1</v>
      </c>
      <c r="L251" s="30"/>
      <c r="M251" s="147" t="s">
        <v>1</v>
      </c>
      <c r="N251" s="148" t="s">
        <v>48</v>
      </c>
      <c r="O251" s="49"/>
      <c r="P251" s="149">
        <f t="shared" si="21"/>
        <v>0</v>
      </c>
      <c r="Q251" s="149">
        <v>0</v>
      </c>
      <c r="R251" s="149">
        <f t="shared" si="22"/>
        <v>0</v>
      </c>
      <c r="S251" s="149">
        <v>0</v>
      </c>
      <c r="T251" s="150">
        <f t="shared" si="23"/>
        <v>0</v>
      </c>
      <c r="AR251" s="16" t="s">
        <v>1072</v>
      </c>
      <c r="AT251" s="16" t="s">
        <v>167</v>
      </c>
      <c r="AU251" s="16" t="s">
        <v>181</v>
      </c>
      <c r="AY251" s="16" t="s">
        <v>165</v>
      </c>
      <c r="BE251" s="151">
        <f t="shared" si="24"/>
        <v>0</v>
      </c>
      <c r="BF251" s="151">
        <f t="shared" si="25"/>
        <v>0</v>
      </c>
      <c r="BG251" s="151">
        <f t="shared" si="26"/>
        <v>0</v>
      </c>
      <c r="BH251" s="151">
        <f t="shared" si="27"/>
        <v>0</v>
      </c>
      <c r="BI251" s="151">
        <f t="shared" si="28"/>
        <v>0</v>
      </c>
      <c r="BJ251" s="16" t="s">
        <v>85</v>
      </c>
      <c r="BK251" s="151">
        <f t="shared" si="29"/>
        <v>0</v>
      </c>
      <c r="BL251" s="16" t="s">
        <v>1072</v>
      </c>
      <c r="BM251" s="16" t="s">
        <v>1483</v>
      </c>
    </row>
    <row r="252" spans="2:65" s="1" customFormat="1" ht="16.5" customHeight="1">
      <c r="B252" s="139"/>
      <c r="C252" s="140" t="s">
        <v>819</v>
      </c>
      <c r="D252" s="140" t="s">
        <v>167</v>
      </c>
      <c r="E252" s="141" t="s">
        <v>1409</v>
      </c>
      <c r="F252" s="142" t="s">
        <v>1410</v>
      </c>
      <c r="G252" s="143" t="s">
        <v>378</v>
      </c>
      <c r="H252" s="144">
        <v>2</v>
      </c>
      <c r="I252" s="145"/>
      <c r="J252" s="146">
        <f t="shared" si="20"/>
        <v>0</v>
      </c>
      <c r="K252" s="142" t="s">
        <v>1</v>
      </c>
      <c r="L252" s="30"/>
      <c r="M252" s="147" t="s">
        <v>1</v>
      </c>
      <c r="N252" s="148" t="s">
        <v>48</v>
      </c>
      <c r="O252" s="49"/>
      <c r="P252" s="149">
        <f t="shared" si="21"/>
        <v>0</v>
      </c>
      <c r="Q252" s="149">
        <v>0</v>
      </c>
      <c r="R252" s="149">
        <f t="shared" si="22"/>
        <v>0</v>
      </c>
      <c r="S252" s="149">
        <v>0</v>
      </c>
      <c r="T252" s="150">
        <f t="shared" si="23"/>
        <v>0</v>
      </c>
      <c r="AR252" s="16" t="s">
        <v>1072</v>
      </c>
      <c r="AT252" s="16" t="s">
        <v>167</v>
      </c>
      <c r="AU252" s="16" t="s">
        <v>181</v>
      </c>
      <c r="AY252" s="16" t="s">
        <v>165</v>
      </c>
      <c r="BE252" s="151">
        <f t="shared" si="24"/>
        <v>0</v>
      </c>
      <c r="BF252" s="151">
        <f t="shared" si="25"/>
        <v>0</v>
      </c>
      <c r="BG252" s="151">
        <f t="shared" si="26"/>
        <v>0</v>
      </c>
      <c r="BH252" s="151">
        <f t="shared" si="27"/>
        <v>0</v>
      </c>
      <c r="BI252" s="151">
        <f t="shared" si="28"/>
        <v>0</v>
      </c>
      <c r="BJ252" s="16" t="s">
        <v>85</v>
      </c>
      <c r="BK252" s="151">
        <f t="shared" si="29"/>
        <v>0</v>
      </c>
      <c r="BL252" s="16" t="s">
        <v>1072</v>
      </c>
      <c r="BM252" s="16" t="s">
        <v>1484</v>
      </c>
    </row>
    <row r="253" spans="2:65" s="1" customFormat="1" ht="16.5" customHeight="1">
      <c r="B253" s="139"/>
      <c r="C253" s="140" t="s">
        <v>825</v>
      </c>
      <c r="D253" s="140" t="s">
        <v>167</v>
      </c>
      <c r="E253" s="141" t="s">
        <v>1485</v>
      </c>
      <c r="F253" s="142" t="s">
        <v>1420</v>
      </c>
      <c r="G253" s="143" t="s">
        <v>378</v>
      </c>
      <c r="H253" s="144">
        <v>1</v>
      </c>
      <c r="I253" s="145"/>
      <c r="J253" s="146">
        <f t="shared" si="20"/>
        <v>0</v>
      </c>
      <c r="K253" s="142" t="s">
        <v>1</v>
      </c>
      <c r="L253" s="30"/>
      <c r="M253" s="147" t="s">
        <v>1</v>
      </c>
      <c r="N253" s="148" t="s">
        <v>48</v>
      </c>
      <c r="O253" s="49"/>
      <c r="P253" s="149">
        <f t="shared" si="21"/>
        <v>0</v>
      </c>
      <c r="Q253" s="149">
        <v>0</v>
      </c>
      <c r="R253" s="149">
        <f t="shared" si="22"/>
        <v>0</v>
      </c>
      <c r="S253" s="149">
        <v>0</v>
      </c>
      <c r="T253" s="150">
        <f t="shared" si="23"/>
        <v>0</v>
      </c>
      <c r="AR253" s="16" t="s">
        <v>1072</v>
      </c>
      <c r="AT253" s="16" t="s">
        <v>167</v>
      </c>
      <c r="AU253" s="16" t="s">
        <v>181</v>
      </c>
      <c r="AY253" s="16" t="s">
        <v>165</v>
      </c>
      <c r="BE253" s="151">
        <f t="shared" si="24"/>
        <v>0</v>
      </c>
      <c r="BF253" s="151">
        <f t="shared" si="25"/>
        <v>0</v>
      </c>
      <c r="BG253" s="151">
        <f t="shared" si="26"/>
        <v>0</v>
      </c>
      <c r="BH253" s="151">
        <f t="shared" si="27"/>
        <v>0</v>
      </c>
      <c r="BI253" s="151">
        <f t="shared" si="28"/>
        <v>0</v>
      </c>
      <c r="BJ253" s="16" t="s">
        <v>85</v>
      </c>
      <c r="BK253" s="151">
        <f t="shared" si="29"/>
        <v>0</v>
      </c>
      <c r="BL253" s="16" t="s">
        <v>1072</v>
      </c>
      <c r="BM253" s="16" t="s">
        <v>1486</v>
      </c>
    </row>
    <row r="254" spans="2:65" s="1" customFormat="1" ht="16.5" customHeight="1">
      <c r="B254" s="139"/>
      <c r="C254" s="140" t="s">
        <v>838</v>
      </c>
      <c r="D254" s="140" t="s">
        <v>167</v>
      </c>
      <c r="E254" s="141" t="s">
        <v>1427</v>
      </c>
      <c r="F254" s="142" t="s">
        <v>1428</v>
      </c>
      <c r="G254" s="143" t="s">
        <v>378</v>
      </c>
      <c r="H254" s="144">
        <v>1</v>
      </c>
      <c r="I254" s="145"/>
      <c r="J254" s="146">
        <f t="shared" si="20"/>
        <v>0</v>
      </c>
      <c r="K254" s="142" t="s">
        <v>1</v>
      </c>
      <c r="L254" s="30"/>
      <c r="M254" s="147" t="s">
        <v>1</v>
      </c>
      <c r="N254" s="148" t="s">
        <v>48</v>
      </c>
      <c r="O254" s="49"/>
      <c r="P254" s="149">
        <f t="shared" si="21"/>
        <v>0</v>
      </c>
      <c r="Q254" s="149">
        <v>0</v>
      </c>
      <c r="R254" s="149">
        <f t="shared" si="22"/>
        <v>0</v>
      </c>
      <c r="S254" s="149">
        <v>0</v>
      </c>
      <c r="T254" s="150">
        <f t="shared" si="23"/>
        <v>0</v>
      </c>
      <c r="AR254" s="16" t="s">
        <v>1072</v>
      </c>
      <c r="AT254" s="16" t="s">
        <v>167</v>
      </c>
      <c r="AU254" s="16" t="s">
        <v>181</v>
      </c>
      <c r="AY254" s="16" t="s">
        <v>165</v>
      </c>
      <c r="BE254" s="151">
        <f t="shared" si="24"/>
        <v>0</v>
      </c>
      <c r="BF254" s="151">
        <f t="shared" si="25"/>
        <v>0</v>
      </c>
      <c r="BG254" s="151">
        <f t="shared" si="26"/>
        <v>0</v>
      </c>
      <c r="BH254" s="151">
        <f t="shared" si="27"/>
        <v>0</v>
      </c>
      <c r="BI254" s="151">
        <f t="shared" si="28"/>
        <v>0</v>
      </c>
      <c r="BJ254" s="16" t="s">
        <v>85</v>
      </c>
      <c r="BK254" s="151">
        <f t="shared" si="29"/>
        <v>0</v>
      </c>
      <c r="BL254" s="16" t="s">
        <v>1072</v>
      </c>
      <c r="BM254" s="16" t="s">
        <v>1487</v>
      </c>
    </row>
    <row r="255" spans="2:65" s="1" customFormat="1" ht="16.5" customHeight="1">
      <c r="B255" s="139"/>
      <c r="C255" s="140" t="s">
        <v>842</v>
      </c>
      <c r="D255" s="140" t="s">
        <v>167</v>
      </c>
      <c r="E255" s="141" t="s">
        <v>1430</v>
      </c>
      <c r="F255" s="142" t="s">
        <v>1431</v>
      </c>
      <c r="G255" s="143" t="s">
        <v>378</v>
      </c>
      <c r="H255" s="144">
        <v>1</v>
      </c>
      <c r="I255" s="145"/>
      <c r="J255" s="146">
        <f t="shared" si="20"/>
        <v>0</v>
      </c>
      <c r="K255" s="142" t="s">
        <v>1</v>
      </c>
      <c r="L255" s="30"/>
      <c r="M255" s="147" t="s">
        <v>1</v>
      </c>
      <c r="N255" s="148" t="s">
        <v>48</v>
      </c>
      <c r="O255" s="49"/>
      <c r="P255" s="149">
        <f t="shared" si="21"/>
        <v>0</v>
      </c>
      <c r="Q255" s="149">
        <v>0</v>
      </c>
      <c r="R255" s="149">
        <f t="shared" si="22"/>
        <v>0</v>
      </c>
      <c r="S255" s="149">
        <v>0</v>
      </c>
      <c r="T255" s="150">
        <f t="shared" si="23"/>
        <v>0</v>
      </c>
      <c r="AR255" s="16" t="s">
        <v>1072</v>
      </c>
      <c r="AT255" s="16" t="s">
        <v>167</v>
      </c>
      <c r="AU255" s="16" t="s">
        <v>181</v>
      </c>
      <c r="AY255" s="16" t="s">
        <v>165</v>
      </c>
      <c r="BE255" s="151">
        <f t="shared" si="24"/>
        <v>0</v>
      </c>
      <c r="BF255" s="151">
        <f t="shared" si="25"/>
        <v>0</v>
      </c>
      <c r="BG255" s="151">
        <f t="shared" si="26"/>
        <v>0</v>
      </c>
      <c r="BH255" s="151">
        <f t="shared" si="27"/>
        <v>0</v>
      </c>
      <c r="BI255" s="151">
        <f t="shared" si="28"/>
        <v>0</v>
      </c>
      <c r="BJ255" s="16" t="s">
        <v>85</v>
      </c>
      <c r="BK255" s="151">
        <f t="shared" si="29"/>
        <v>0</v>
      </c>
      <c r="BL255" s="16" t="s">
        <v>1072</v>
      </c>
      <c r="BM255" s="16" t="s">
        <v>1488</v>
      </c>
    </row>
    <row r="256" spans="2:65" s="1" customFormat="1" ht="16.5" customHeight="1">
      <c r="B256" s="139"/>
      <c r="C256" s="140" t="s">
        <v>849</v>
      </c>
      <c r="D256" s="140" t="s">
        <v>167</v>
      </c>
      <c r="E256" s="141" t="s">
        <v>1489</v>
      </c>
      <c r="F256" s="142" t="s">
        <v>1490</v>
      </c>
      <c r="G256" s="143" t="s">
        <v>378</v>
      </c>
      <c r="H256" s="144">
        <v>1</v>
      </c>
      <c r="I256" s="145"/>
      <c r="J256" s="146">
        <f t="shared" si="20"/>
        <v>0</v>
      </c>
      <c r="K256" s="142" t="s">
        <v>1</v>
      </c>
      <c r="L256" s="30"/>
      <c r="M256" s="194" t="s">
        <v>1</v>
      </c>
      <c r="N256" s="195" t="s">
        <v>48</v>
      </c>
      <c r="O256" s="196"/>
      <c r="P256" s="197">
        <f t="shared" si="21"/>
        <v>0</v>
      </c>
      <c r="Q256" s="197">
        <v>0</v>
      </c>
      <c r="R256" s="197">
        <f t="shared" si="22"/>
        <v>0</v>
      </c>
      <c r="S256" s="197">
        <v>0</v>
      </c>
      <c r="T256" s="198">
        <f t="shared" si="23"/>
        <v>0</v>
      </c>
      <c r="AR256" s="16" t="s">
        <v>1072</v>
      </c>
      <c r="AT256" s="16" t="s">
        <v>167</v>
      </c>
      <c r="AU256" s="16" t="s">
        <v>181</v>
      </c>
      <c r="AY256" s="16" t="s">
        <v>165</v>
      </c>
      <c r="BE256" s="151">
        <f t="shared" si="24"/>
        <v>0</v>
      </c>
      <c r="BF256" s="151">
        <f t="shared" si="25"/>
        <v>0</v>
      </c>
      <c r="BG256" s="151">
        <f t="shared" si="26"/>
        <v>0</v>
      </c>
      <c r="BH256" s="151">
        <f t="shared" si="27"/>
        <v>0</v>
      </c>
      <c r="BI256" s="151">
        <f t="shared" si="28"/>
        <v>0</v>
      </c>
      <c r="BJ256" s="16" t="s">
        <v>85</v>
      </c>
      <c r="BK256" s="151">
        <f t="shared" si="29"/>
        <v>0</v>
      </c>
      <c r="BL256" s="16" t="s">
        <v>1072</v>
      </c>
      <c r="BM256" s="16" t="s">
        <v>1491</v>
      </c>
    </row>
    <row r="257" spans="2:12" s="1" customFormat="1" ht="6.95" customHeight="1">
      <c r="B257" s="39"/>
      <c r="C257" s="40"/>
      <c r="D257" s="40"/>
      <c r="E257" s="40"/>
      <c r="F257" s="40"/>
      <c r="G257" s="40"/>
      <c r="H257" s="40"/>
      <c r="I257" s="101"/>
      <c r="J257" s="40"/>
      <c r="K257" s="40"/>
      <c r="L257" s="30"/>
    </row>
  </sheetData>
  <autoFilter ref="C114:K256" xr:uid="{00000000-0009-0000-0000-000002000000}"/>
  <mergeCells count="9">
    <mergeCell ref="E50:H50"/>
    <mergeCell ref="E105:H105"/>
    <mergeCell ref="E107:H10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8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87</v>
      </c>
    </row>
    <row r="4" spans="2:46" ht="24.95" customHeight="1">
      <c r="B4" s="19"/>
      <c r="D4" s="20" t="s">
        <v>104</v>
      </c>
      <c r="L4" s="19"/>
      <c r="M4" s="21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16</v>
      </c>
      <c r="L6" s="19"/>
    </row>
    <row r="7" spans="2:46" ht="16.5" customHeight="1">
      <c r="B7" s="19"/>
      <c r="E7" s="237" t="str">
        <f>'Rekapitulace stavby'!K6</f>
        <v>TJ Sokol Nové Strašecí - novostavba občerstvení s krytou terasou</v>
      </c>
      <c r="F7" s="238"/>
      <c r="G7" s="238"/>
      <c r="H7" s="238"/>
      <c r="L7" s="19"/>
    </row>
    <row r="8" spans="2:46" s="1" customFormat="1" ht="12" customHeight="1">
      <c r="B8" s="30"/>
      <c r="D8" s="25" t="s">
        <v>113</v>
      </c>
      <c r="I8" s="85"/>
      <c r="L8" s="30"/>
    </row>
    <row r="9" spans="2:46" s="1" customFormat="1" ht="36.950000000000003" customHeight="1">
      <c r="B9" s="30"/>
      <c r="E9" s="217" t="s">
        <v>1492</v>
      </c>
      <c r="F9" s="216"/>
      <c r="G9" s="216"/>
      <c r="H9" s="216"/>
      <c r="I9" s="85"/>
      <c r="L9" s="30"/>
    </row>
    <row r="10" spans="2:46" s="1" customFormat="1" ht="11.25">
      <c r="B10" s="30"/>
      <c r="I10" s="85"/>
      <c r="L10" s="30"/>
    </row>
    <row r="11" spans="2:46" s="1" customFormat="1" ht="12" customHeight="1">
      <c r="B11" s="30"/>
      <c r="D11" s="25" t="s">
        <v>18</v>
      </c>
      <c r="F11" s="16" t="s">
        <v>1</v>
      </c>
      <c r="I11" s="86" t="s">
        <v>19</v>
      </c>
      <c r="J11" s="16" t="s">
        <v>1</v>
      </c>
      <c r="L11" s="30"/>
    </row>
    <row r="12" spans="2:46" s="1" customFormat="1" ht="12" customHeight="1">
      <c r="B12" s="30"/>
      <c r="D12" s="25" t="s">
        <v>20</v>
      </c>
      <c r="F12" s="16" t="s">
        <v>21</v>
      </c>
      <c r="I12" s="86" t="s">
        <v>22</v>
      </c>
      <c r="J12" s="46" t="str">
        <f>'Rekapitulace stavby'!AN8</f>
        <v>24. 4. 2018</v>
      </c>
      <c r="L12" s="30"/>
    </row>
    <row r="13" spans="2:46" s="1" customFormat="1" ht="10.9" customHeight="1">
      <c r="B13" s="30"/>
      <c r="I13" s="85"/>
      <c r="L13" s="30"/>
    </row>
    <row r="14" spans="2:46" s="1" customFormat="1" ht="12" customHeight="1">
      <c r="B14" s="30"/>
      <c r="D14" s="25" t="s">
        <v>24</v>
      </c>
      <c r="I14" s="86" t="s">
        <v>25</v>
      </c>
      <c r="J14" s="16" t="s">
        <v>26</v>
      </c>
      <c r="L14" s="30"/>
    </row>
    <row r="15" spans="2:46" s="1" customFormat="1" ht="18" customHeight="1">
      <c r="B15" s="30"/>
      <c r="E15" s="16" t="s">
        <v>27</v>
      </c>
      <c r="I15" s="86" t="s">
        <v>28</v>
      </c>
      <c r="J15" s="16" t="s">
        <v>29</v>
      </c>
      <c r="L15" s="30"/>
    </row>
    <row r="16" spans="2:46" s="1" customFormat="1" ht="6.95" customHeight="1">
      <c r="B16" s="30"/>
      <c r="I16" s="85"/>
      <c r="L16" s="30"/>
    </row>
    <row r="17" spans="2:12" s="1" customFormat="1" ht="12" customHeight="1">
      <c r="B17" s="30"/>
      <c r="D17" s="25" t="s">
        <v>30</v>
      </c>
      <c r="I17" s="86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0"/>
      <c r="G18" s="220"/>
      <c r="H18" s="220"/>
      <c r="I18" s="86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5"/>
      <c r="L19" s="30"/>
    </row>
    <row r="20" spans="2:12" s="1" customFormat="1" ht="12" customHeight="1">
      <c r="B20" s="30"/>
      <c r="D20" s="25" t="s">
        <v>32</v>
      </c>
      <c r="I20" s="86" t="s">
        <v>25</v>
      </c>
      <c r="J20" s="16" t="s">
        <v>33</v>
      </c>
      <c r="L20" s="30"/>
    </row>
    <row r="21" spans="2:12" s="1" customFormat="1" ht="18" customHeight="1">
      <c r="B21" s="30"/>
      <c r="E21" s="16" t="s">
        <v>34</v>
      </c>
      <c r="I21" s="86" t="s">
        <v>28</v>
      </c>
      <c r="J21" s="16" t="s">
        <v>35</v>
      </c>
      <c r="L21" s="30"/>
    </row>
    <row r="22" spans="2:12" s="1" customFormat="1" ht="6.95" customHeight="1">
      <c r="B22" s="30"/>
      <c r="I22" s="85"/>
      <c r="L22" s="30"/>
    </row>
    <row r="23" spans="2:12" s="1" customFormat="1" ht="12" customHeight="1">
      <c r="B23" s="30"/>
      <c r="D23" s="25" t="s">
        <v>37</v>
      </c>
      <c r="I23" s="86" t="s">
        <v>25</v>
      </c>
      <c r="J23" s="16" t="s">
        <v>38</v>
      </c>
      <c r="L23" s="30"/>
    </row>
    <row r="24" spans="2:12" s="1" customFormat="1" ht="18" customHeight="1">
      <c r="B24" s="30"/>
      <c r="E24" s="16" t="s">
        <v>39</v>
      </c>
      <c r="I24" s="86" t="s">
        <v>28</v>
      </c>
      <c r="J24" s="16" t="s">
        <v>40</v>
      </c>
      <c r="L24" s="30"/>
    </row>
    <row r="25" spans="2:12" s="1" customFormat="1" ht="6.95" customHeight="1">
      <c r="B25" s="30"/>
      <c r="I25" s="85"/>
      <c r="L25" s="30"/>
    </row>
    <row r="26" spans="2:12" s="1" customFormat="1" ht="12" customHeight="1">
      <c r="B26" s="30"/>
      <c r="D26" s="25" t="s">
        <v>41</v>
      </c>
      <c r="I26" s="85"/>
      <c r="L26" s="30"/>
    </row>
    <row r="27" spans="2:12" s="6" customFormat="1" ht="45" customHeight="1">
      <c r="B27" s="87"/>
      <c r="E27" s="224" t="s">
        <v>42</v>
      </c>
      <c r="F27" s="224"/>
      <c r="G27" s="224"/>
      <c r="H27" s="224"/>
      <c r="I27" s="88"/>
      <c r="L27" s="87"/>
    </row>
    <row r="28" spans="2:12" s="1" customFormat="1" ht="6.95" customHeight="1">
      <c r="B28" s="30"/>
      <c r="I28" s="85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9"/>
      <c r="J29" s="47"/>
      <c r="K29" s="47"/>
      <c r="L29" s="30"/>
    </row>
    <row r="30" spans="2:12" s="1" customFormat="1" ht="25.35" customHeight="1">
      <c r="B30" s="30"/>
      <c r="D30" s="90" t="s">
        <v>43</v>
      </c>
      <c r="I30" s="85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9"/>
      <c r="J31" s="47"/>
      <c r="K31" s="47"/>
      <c r="L31" s="30"/>
    </row>
    <row r="32" spans="2:12" s="1" customFormat="1" ht="14.45" customHeight="1">
      <c r="B32" s="30"/>
      <c r="F32" s="33" t="s">
        <v>45</v>
      </c>
      <c r="I32" s="91" t="s">
        <v>44</v>
      </c>
      <c r="J32" s="33" t="s">
        <v>46</v>
      </c>
      <c r="L32" s="30"/>
    </row>
    <row r="33" spans="2:12" s="1" customFormat="1" ht="14.45" customHeight="1">
      <c r="B33" s="30"/>
      <c r="D33" s="25" t="s">
        <v>47</v>
      </c>
      <c r="E33" s="25" t="s">
        <v>48</v>
      </c>
      <c r="F33" s="92">
        <f>ROUND((SUM(BE81:BE85)),  2)</f>
        <v>0</v>
      </c>
      <c r="I33" s="93">
        <v>0.21</v>
      </c>
      <c r="J33" s="92">
        <f>ROUND(((SUM(BE81:BE85))*I33),  2)</f>
        <v>0</v>
      </c>
      <c r="L33" s="30"/>
    </row>
    <row r="34" spans="2:12" s="1" customFormat="1" ht="14.45" customHeight="1">
      <c r="B34" s="30"/>
      <c r="E34" s="25" t="s">
        <v>49</v>
      </c>
      <c r="F34" s="92">
        <f>ROUND((SUM(BF81:BF85)),  2)</f>
        <v>0</v>
      </c>
      <c r="I34" s="93">
        <v>0.15</v>
      </c>
      <c r="J34" s="92">
        <f>ROUND(((SUM(BF81:BF85))*I34),  2)</f>
        <v>0</v>
      </c>
      <c r="L34" s="30"/>
    </row>
    <row r="35" spans="2:12" s="1" customFormat="1" ht="14.45" hidden="1" customHeight="1">
      <c r="B35" s="30"/>
      <c r="E35" s="25" t="s">
        <v>50</v>
      </c>
      <c r="F35" s="92">
        <f>ROUND((SUM(BG81:BG85)),  2)</f>
        <v>0</v>
      </c>
      <c r="I35" s="93">
        <v>0.21</v>
      </c>
      <c r="J35" s="92">
        <f>0</f>
        <v>0</v>
      </c>
      <c r="L35" s="30"/>
    </row>
    <row r="36" spans="2:12" s="1" customFormat="1" ht="14.45" hidden="1" customHeight="1">
      <c r="B36" s="30"/>
      <c r="E36" s="25" t="s">
        <v>51</v>
      </c>
      <c r="F36" s="92">
        <f>ROUND((SUM(BH81:BH85)),  2)</f>
        <v>0</v>
      </c>
      <c r="I36" s="93">
        <v>0.15</v>
      </c>
      <c r="J36" s="92">
        <f>0</f>
        <v>0</v>
      </c>
      <c r="L36" s="30"/>
    </row>
    <row r="37" spans="2:12" s="1" customFormat="1" ht="14.45" hidden="1" customHeight="1">
      <c r="B37" s="30"/>
      <c r="E37" s="25" t="s">
        <v>52</v>
      </c>
      <c r="F37" s="92">
        <f>ROUND((SUM(BI81:BI85)),  2)</f>
        <v>0</v>
      </c>
      <c r="I37" s="93">
        <v>0</v>
      </c>
      <c r="J37" s="92">
        <f>0</f>
        <v>0</v>
      </c>
      <c r="L37" s="30"/>
    </row>
    <row r="38" spans="2:12" s="1" customFormat="1" ht="6.95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53</v>
      </c>
      <c r="E39" s="51"/>
      <c r="F39" s="51"/>
      <c r="G39" s="96" t="s">
        <v>54</v>
      </c>
      <c r="H39" s="97" t="s">
        <v>55</v>
      </c>
      <c r="I39" s="98"/>
      <c r="J39" s="99">
        <f>SUM(J30:J37)</f>
        <v>0</v>
      </c>
      <c r="K39" s="100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1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2"/>
      <c r="J44" s="42"/>
      <c r="K44" s="42"/>
      <c r="L44" s="30"/>
    </row>
    <row r="45" spans="2:12" s="1" customFormat="1" ht="24.95" customHeight="1">
      <c r="B45" s="30"/>
      <c r="C45" s="20" t="s">
        <v>124</v>
      </c>
      <c r="I45" s="85"/>
      <c r="L45" s="30"/>
    </row>
    <row r="46" spans="2:12" s="1" customFormat="1" ht="6.95" customHeight="1">
      <c r="B46" s="30"/>
      <c r="I46" s="85"/>
      <c r="L46" s="30"/>
    </row>
    <row r="47" spans="2:12" s="1" customFormat="1" ht="12" customHeight="1">
      <c r="B47" s="30"/>
      <c r="C47" s="25" t="s">
        <v>16</v>
      </c>
      <c r="I47" s="85"/>
      <c r="L47" s="30"/>
    </row>
    <row r="48" spans="2:12" s="1" customFormat="1" ht="16.5" customHeight="1">
      <c r="B48" s="30"/>
      <c r="E48" s="237" t="str">
        <f>E7</f>
        <v>TJ Sokol Nové Strašecí - novostavba občerstvení s krytou terasou</v>
      </c>
      <c r="F48" s="238"/>
      <c r="G48" s="238"/>
      <c r="H48" s="238"/>
      <c r="I48" s="85"/>
      <c r="L48" s="30"/>
    </row>
    <row r="49" spans="2:47" s="1" customFormat="1" ht="12" customHeight="1">
      <c r="B49" s="30"/>
      <c r="C49" s="25" t="s">
        <v>113</v>
      </c>
      <c r="I49" s="85"/>
      <c r="L49" s="30"/>
    </row>
    <row r="50" spans="2:47" s="1" customFormat="1" ht="16.5" customHeight="1">
      <c r="B50" s="30"/>
      <c r="E50" s="217" t="str">
        <f>E9</f>
        <v>06 - ÚT</v>
      </c>
      <c r="F50" s="216"/>
      <c r="G50" s="216"/>
      <c r="H50" s="216"/>
      <c r="I50" s="85"/>
      <c r="L50" s="30"/>
    </row>
    <row r="51" spans="2:47" s="1" customFormat="1" ht="6.95" customHeight="1">
      <c r="B51" s="30"/>
      <c r="I51" s="85"/>
      <c r="L51" s="30"/>
    </row>
    <row r="52" spans="2:47" s="1" customFormat="1" ht="12" customHeight="1">
      <c r="B52" s="30"/>
      <c r="C52" s="25" t="s">
        <v>20</v>
      </c>
      <c r="F52" s="16" t="str">
        <f>F12</f>
        <v>p.č. 1303/6, U stadionu 957, 271 01 Nové Strašecí</v>
      </c>
      <c r="I52" s="86" t="s">
        <v>22</v>
      </c>
      <c r="J52" s="46" t="str">
        <f>IF(J12="","",J12)</f>
        <v>24. 4. 2018</v>
      </c>
      <c r="L52" s="30"/>
    </row>
    <row r="53" spans="2:47" s="1" customFormat="1" ht="6.95" customHeight="1">
      <c r="B53" s="30"/>
      <c r="I53" s="85"/>
      <c r="L53" s="30"/>
    </row>
    <row r="54" spans="2:47" s="1" customFormat="1" ht="13.7" customHeight="1">
      <c r="B54" s="30"/>
      <c r="C54" s="25" t="s">
        <v>24</v>
      </c>
      <c r="F54" s="16" t="str">
        <f>E15</f>
        <v>Město Nové Strašecí</v>
      </c>
      <c r="I54" s="86" t="s">
        <v>32</v>
      </c>
      <c r="J54" s="28" t="str">
        <f>E21</f>
        <v>Milota spol. s r.o.</v>
      </c>
      <c r="L54" s="30"/>
    </row>
    <row r="55" spans="2:47" s="1" customFormat="1" ht="24.95" customHeight="1">
      <c r="B55" s="30"/>
      <c r="C55" s="25" t="s">
        <v>30</v>
      </c>
      <c r="F55" s="16" t="str">
        <f>IF(E18="","",E18)</f>
        <v>Vyplň údaj</v>
      </c>
      <c r="I55" s="86" t="s">
        <v>37</v>
      </c>
      <c r="J55" s="28" t="str">
        <f>E24</f>
        <v>STAGA stavební agentura s.r.o.</v>
      </c>
      <c r="L55" s="30"/>
    </row>
    <row r="56" spans="2:47" s="1" customFormat="1" ht="10.35" customHeight="1">
      <c r="B56" s="30"/>
      <c r="I56" s="85"/>
      <c r="L56" s="30"/>
    </row>
    <row r="57" spans="2:47" s="1" customFormat="1" ht="29.25" customHeight="1">
      <c r="B57" s="30"/>
      <c r="C57" s="103" t="s">
        <v>125</v>
      </c>
      <c r="D57" s="94"/>
      <c r="E57" s="94"/>
      <c r="F57" s="94"/>
      <c r="G57" s="94"/>
      <c r="H57" s="94"/>
      <c r="I57" s="104"/>
      <c r="J57" s="105" t="s">
        <v>126</v>
      </c>
      <c r="K57" s="94"/>
      <c r="L57" s="30"/>
    </row>
    <row r="58" spans="2:47" s="1" customFormat="1" ht="10.35" customHeight="1">
      <c r="B58" s="30"/>
      <c r="I58" s="85"/>
      <c r="L58" s="30"/>
    </row>
    <row r="59" spans="2:47" s="1" customFormat="1" ht="22.9" customHeight="1">
      <c r="B59" s="30"/>
      <c r="C59" s="106" t="s">
        <v>127</v>
      </c>
      <c r="I59" s="85"/>
      <c r="J59" s="60">
        <f>J81</f>
        <v>0</v>
      </c>
      <c r="L59" s="30"/>
      <c r="AU59" s="16" t="s">
        <v>128</v>
      </c>
    </row>
    <row r="60" spans="2:47" s="7" customFormat="1" ht="24.95" customHeight="1">
      <c r="B60" s="107"/>
      <c r="D60" s="108" t="s">
        <v>138</v>
      </c>
      <c r="E60" s="109"/>
      <c r="F60" s="109"/>
      <c r="G60" s="109"/>
      <c r="H60" s="109"/>
      <c r="I60" s="110"/>
      <c r="J60" s="111">
        <f>J82</f>
        <v>0</v>
      </c>
      <c r="L60" s="107"/>
    </row>
    <row r="61" spans="2:47" s="8" customFormat="1" ht="19.899999999999999" customHeight="1">
      <c r="B61" s="112"/>
      <c r="D61" s="113" t="s">
        <v>1493</v>
      </c>
      <c r="E61" s="114"/>
      <c r="F61" s="114"/>
      <c r="G61" s="114"/>
      <c r="H61" s="114"/>
      <c r="I61" s="115"/>
      <c r="J61" s="116">
        <f>J83</f>
        <v>0</v>
      </c>
      <c r="L61" s="112"/>
    </row>
    <row r="62" spans="2:47" s="1" customFormat="1" ht="21.75" customHeight="1">
      <c r="B62" s="30"/>
      <c r="I62" s="85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1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2"/>
      <c r="J67" s="42"/>
      <c r="K67" s="42"/>
      <c r="L67" s="30"/>
    </row>
    <row r="68" spans="2:20" s="1" customFormat="1" ht="24.95" customHeight="1">
      <c r="B68" s="30"/>
      <c r="C68" s="20" t="s">
        <v>150</v>
      </c>
      <c r="I68" s="85"/>
      <c r="L68" s="30"/>
    </row>
    <row r="69" spans="2:20" s="1" customFormat="1" ht="6.95" customHeight="1">
      <c r="B69" s="30"/>
      <c r="I69" s="85"/>
      <c r="L69" s="30"/>
    </row>
    <row r="70" spans="2:20" s="1" customFormat="1" ht="12" customHeight="1">
      <c r="B70" s="30"/>
      <c r="C70" s="25" t="s">
        <v>16</v>
      </c>
      <c r="I70" s="85"/>
      <c r="L70" s="30"/>
    </row>
    <row r="71" spans="2:20" s="1" customFormat="1" ht="16.5" customHeight="1">
      <c r="B71" s="30"/>
      <c r="E71" s="237" t="str">
        <f>E7</f>
        <v>TJ Sokol Nové Strašecí - novostavba občerstvení s krytou terasou</v>
      </c>
      <c r="F71" s="238"/>
      <c r="G71" s="238"/>
      <c r="H71" s="238"/>
      <c r="I71" s="85"/>
      <c r="L71" s="30"/>
    </row>
    <row r="72" spans="2:20" s="1" customFormat="1" ht="12" customHeight="1">
      <c r="B72" s="30"/>
      <c r="C72" s="25" t="s">
        <v>113</v>
      </c>
      <c r="I72" s="85"/>
      <c r="L72" s="30"/>
    </row>
    <row r="73" spans="2:20" s="1" customFormat="1" ht="16.5" customHeight="1">
      <c r="B73" s="30"/>
      <c r="E73" s="217" t="str">
        <f>E9</f>
        <v>06 - ÚT</v>
      </c>
      <c r="F73" s="216"/>
      <c r="G73" s="216"/>
      <c r="H73" s="216"/>
      <c r="I73" s="85"/>
      <c r="L73" s="30"/>
    </row>
    <row r="74" spans="2:20" s="1" customFormat="1" ht="6.95" customHeight="1">
      <c r="B74" s="30"/>
      <c r="I74" s="85"/>
      <c r="L74" s="30"/>
    </row>
    <row r="75" spans="2:20" s="1" customFormat="1" ht="12" customHeight="1">
      <c r="B75" s="30"/>
      <c r="C75" s="25" t="s">
        <v>20</v>
      </c>
      <c r="F75" s="16" t="str">
        <f>F12</f>
        <v>p.č. 1303/6, U stadionu 957, 271 01 Nové Strašecí</v>
      </c>
      <c r="I75" s="86" t="s">
        <v>22</v>
      </c>
      <c r="J75" s="46" t="str">
        <f>IF(J12="","",J12)</f>
        <v>24. 4. 2018</v>
      </c>
      <c r="L75" s="30"/>
    </row>
    <row r="76" spans="2:20" s="1" customFormat="1" ht="6.95" customHeight="1">
      <c r="B76" s="30"/>
      <c r="I76" s="85"/>
      <c r="L76" s="30"/>
    </row>
    <row r="77" spans="2:20" s="1" customFormat="1" ht="13.7" customHeight="1">
      <c r="B77" s="30"/>
      <c r="C77" s="25" t="s">
        <v>24</v>
      </c>
      <c r="F77" s="16" t="str">
        <f>E15</f>
        <v>Město Nové Strašecí</v>
      </c>
      <c r="I77" s="86" t="s">
        <v>32</v>
      </c>
      <c r="J77" s="28" t="str">
        <f>E21</f>
        <v>Milota spol. s r.o.</v>
      </c>
      <c r="L77" s="30"/>
    </row>
    <row r="78" spans="2:20" s="1" customFormat="1" ht="24.95" customHeight="1">
      <c r="B78" s="30"/>
      <c r="C78" s="25" t="s">
        <v>30</v>
      </c>
      <c r="F78" s="16" t="str">
        <f>IF(E18="","",E18)</f>
        <v>Vyplň údaj</v>
      </c>
      <c r="I78" s="86" t="s">
        <v>37</v>
      </c>
      <c r="J78" s="28" t="str">
        <f>E24</f>
        <v>STAGA stavební agentura s.r.o.</v>
      </c>
      <c r="L78" s="30"/>
    </row>
    <row r="79" spans="2:20" s="1" customFormat="1" ht="10.35" customHeight="1">
      <c r="B79" s="30"/>
      <c r="I79" s="85"/>
      <c r="L79" s="30"/>
    </row>
    <row r="80" spans="2:20" s="9" customFormat="1" ht="29.25" customHeight="1">
      <c r="B80" s="117"/>
      <c r="C80" s="118" t="s">
        <v>151</v>
      </c>
      <c r="D80" s="119" t="s">
        <v>62</v>
      </c>
      <c r="E80" s="119" t="s">
        <v>58</v>
      </c>
      <c r="F80" s="119" t="s">
        <v>59</v>
      </c>
      <c r="G80" s="119" t="s">
        <v>152</v>
      </c>
      <c r="H80" s="119" t="s">
        <v>153</v>
      </c>
      <c r="I80" s="120" t="s">
        <v>154</v>
      </c>
      <c r="J80" s="119" t="s">
        <v>126</v>
      </c>
      <c r="K80" s="121" t="s">
        <v>155</v>
      </c>
      <c r="L80" s="117"/>
      <c r="M80" s="53" t="s">
        <v>1</v>
      </c>
      <c r="N80" s="54" t="s">
        <v>47</v>
      </c>
      <c r="O80" s="54" t="s">
        <v>156</v>
      </c>
      <c r="P80" s="54" t="s">
        <v>157</v>
      </c>
      <c r="Q80" s="54" t="s">
        <v>158</v>
      </c>
      <c r="R80" s="54" t="s">
        <v>159</v>
      </c>
      <c r="S80" s="54" t="s">
        <v>160</v>
      </c>
      <c r="T80" s="55" t="s">
        <v>161</v>
      </c>
    </row>
    <row r="81" spans="2:65" s="1" customFormat="1" ht="22.9" customHeight="1">
      <c r="B81" s="30"/>
      <c r="C81" s="58" t="s">
        <v>162</v>
      </c>
      <c r="I81" s="85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0</v>
      </c>
      <c r="S81" s="47"/>
      <c r="T81" s="124">
        <f>T82</f>
        <v>0</v>
      </c>
      <c r="AT81" s="16" t="s">
        <v>76</v>
      </c>
      <c r="AU81" s="16" t="s">
        <v>128</v>
      </c>
      <c r="BK81" s="125">
        <f>BK82</f>
        <v>0</v>
      </c>
    </row>
    <row r="82" spans="2:65" s="10" customFormat="1" ht="25.9" customHeight="1">
      <c r="B82" s="126"/>
      <c r="D82" s="127" t="s">
        <v>76</v>
      </c>
      <c r="E82" s="128" t="s">
        <v>608</v>
      </c>
      <c r="F82" s="128" t="s">
        <v>609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</v>
      </c>
      <c r="S82" s="132"/>
      <c r="T82" s="134">
        <f>T83</f>
        <v>0</v>
      </c>
      <c r="AR82" s="127" t="s">
        <v>87</v>
      </c>
      <c r="AT82" s="135" t="s">
        <v>76</v>
      </c>
      <c r="AU82" s="135" t="s">
        <v>77</v>
      </c>
      <c r="AY82" s="127" t="s">
        <v>165</v>
      </c>
      <c r="BK82" s="136">
        <f>BK83</f>
        <v>0</v>
      </c>
    </row>
    <row r="83" spans="2:65" s="10" customFormat="1" ht="22.9" customHeight="1">
      <c r="B83" s="126"/>
      <c r="D83" s="127" t="s">
        <v>76</v>
      </c>
      <c r="E83" s="137" t="s">
        <v>1494</v>
      </c>
      <c r="F83" s="137" t="s">
        <v>1495</v>
      </c>
      <c r="I83" s="129"/>
      <c r="J83" s="138">
        <f>BK83</f>
        <v>0</v>
      </c>
      <c r="L83" s="126"/>
      <c r="M83" s="131"/>
      <c r="N83" s="132"/>
      <c r="O83" s="132"/>
      <c r="P83" s="133">
        <f>SUM(P84:P85)</f>
        <v>0</v>
      </c>
      <c r="Q83" s="132"/>
      <c r="R83" s="133">
        <f>SUM(R84:R85)</f>
        <v>0</v>
      </c>
      <c r="S83" s="132"/>
      <c r="T83" s="134">
        <f>SUM(T84:T85)</f>
        <v>0</v>
      </c>
      <c r="AR83" s="127" t="s">
        <v>87</v>
      </c>
      <c r="AT83" s="135" t="s">
        <v>76</v>
      </c>
      <c r="AU83" s="135" t="s">
        <v>85</v>
      </c>
      <c r="AY83" s="127" t="s">
        <v>165</v>
      </c>
      <c r="BK83" s="136">
        <f>SUM(BK84:BK85)</f>
        <v>0</v>
      </c>
    </row>
    <row r="84" spans="2:65" s="1" customFormat="1" ht="16.5" customHeight="1">
      <c r="B84" s="139"/>
      <c r="C84" s="140" t="s">
        <v>85</v>
      </c>
      <c r="D84" s="140" t="s">
        <v>167</v>
      </c>
      <c r="E84" s="141" t="s">
        <v>1496</v>
      </c>
      <c r="F84" s="142" t="s">
        <v>1497</v>
      </c>
      <c r="G84" s="143" t="s">
        <v>325</v>
      </c>
      <c r="H84" s="144">
        <v>8</v>
      </c>
      <c r="I84" s="145"/>
      <c r="J84" s="146">
        <f>ROUND(I84*H84,2)</f>
        <v>0</v>
      </c>
      <c r="K84" s="142" t="s">
        <v>1</v>
      </c>
      <c r="L84" s="30"/>
      <c r="M84" s="147" t="s">
        <v>1</v>
      </c>
      <c r="N84" s="148" t="s">
        <v>48</v>
      </c>
      <c r="O84" s="49"/>
      <c r="P84" s="149">
        <f>O84*H84</f>
        <v>0</v>
      </c>
      <c r="Q84" s="149">
        <v>0</v>
      </c>
      <c r="R84" s="149">
        <f>Q84*H84</f>
        <v>0</v>
      </c>
      <c r="S84" s="149">
        <v>0</v>
      </c>
      <c r="T84" s="150">
        <f>S84*H84</f>
        <v>0</v>
      </c>
      <c r="AR84" s="16" t="s">
        <v>248</v>
      </c>
      <c r="AT84" s="16" t="s">
        <v>167</v>
      </c>
      <c r="AU84" s="16" t="s">
        <v>87</v>
      </c>
      <c r="AY84" s="16" t="s">
        <v>165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6" t="s">
        <v>85</v>
      </c>
      <c r="BK84" s="151">
        <f>ROUND(I84*H84,2)</f>
        <v>0</v>
      </c>
      <c r="BL84" s="16" t="s">
        <v>248</v>
      </c>
      <c r="BM84" s="16" t="s">
        <v>1498</v>
      </c>
    </row>
    <row r="85" spans="2:65" s="1" customFormat="1" ht="16.5" customHeight="1">
      <c r="B85" s="139"/>
      <c r="C85" s="140" t="s">
        <v>87</v>
      </c>
      <c r="D85" s="140" t="s">
        <v>167</v>
      </c>
      <c r="E85" s="141" t="s">
        <v>1499</v>
      </c>
      <c r="F85" s="142" t="s">
        <v>1500</v>
      </c>
      <c r="G85" s="143" t="s">
        <v>325</v>
      </c>
      <c r="H85" s="144">
        <v>1</v>
      </c>
      <c r="I85" s="145"/>
      <c r="J85" s="146">
        <f>ROUND(I85*H85,2)</f>
        <v>0</v>
      </c>
      <c r="K85" s="142" t="s">
        <v>1</v>
      </c>
      <c r="L85" s="30"/>
      <c r="M85" s="194" t="s">
        <v>1</v>
      </c>
      <c r="N85" s="195" t="s">
        <v>48</v>
      </c>
      <c r="O85" s="19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6" t="s">
        <v>248</v>
      </c>
      <c r="AT85" s="16" t="s">
        <v>167</v>
      </c>
      <c r="AU85" s="16" t="s">
        <v>87</v>
      </c>
      <c r="AY85" s="16" t="s">
        <v>165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6" t="s">
        <v>85</v>
      </c>
      <c r="BK85" s="151">
        <f>ROUND(I85*H85,2)</f>
        <v>0</v>
      </c>
      <c r="BL85" s="16" t="s">
        <v>248</v>
      </c>
      <c r="BM85" s="16" t="s">
        <v>1501</v>
      </c>
    </row>
    <row r="86" spans="2:65" s="1" customFormat="1" ht="6.95" customHeight="1">
      <c r="B86" s="39"/>
      <c r="C86" s="40"/>
      <c r="D86" s="40"/>
      <c r="E86" s="40"/>
      <c r="F86" s="40"/>
      <c r="G86" s="40"/>
      <c r="H86" s="40"/>
      <c r="I86" s="101"/>
      <c r="J86" s="40"/>
      <c r="K86" s="40"/>
      <c r="L86" s="30"/>
    </row>
  </sheetData>
  <autoFilter ref="C80:K85" xr:uid="{00000000-0009-0000-0000-000003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87</v>
      </c>
    </row>
    <row r="4" spans="2:46" ht="24.95" customHeight="1">
      <c r="B4" s="19"/>
      <c r="D4" s="20" t="s">
        <v>104</v>
      </c>
      <c r="L4" s="19"/>
      <c r="M4" s="21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16</v>
      </c>
      <c r="L6" s="19"/>
    </row>
    <row r="7" spans="2:46" ht="16.5" customHeight="1">
      <c r="B7" s="19"/>
      <c r="E7" s="237" t="str">
        <f>'Rekapitulace stavby'!K6</f>
        <v>TJ Sokol Nové Strašecí - novostavba občerstvení s krytou terasou</v>
      </c>
      <c r="F7" s="238"/>
      <c r="G7" s="238"/>
      <c r="H7" s="238"/>
      <c r="L7" s="19"/>
    </row>
    <row r="8" spans="2:46" s="1" customFormat="1" ht="12" customHeight="1">
      <c r="B8" s="30"/>
      <c r="D8" s="25" t="s">
        <v>113</v>
      </c>
      <c r="I8" s="85"/>
      <c r="L8" s="30"/>
    </row>
    <row r="9" spans="2:46" s="1" customFormat="1" ht="36.950000000000003" customHeight="1">
      <c r="B9" s="30"/>
      <c r="E9" s="217" t="s">
        <v>1502</v>
      </c>
      <c r="F9" s="216"/>
      <c r="G9" s="216"/>
      <c r="H9" s="216"/>
      <c r="I9" s="85"/>
      <c r="L9" s="30"/>
    </row>
    <row r="10" spans="2:46" s="1" customFormat="1" ht="11.25">
      <c r="B10" s="30"/>
      <c r="I10" s="85"/>
      <c r="L10" s="30"/>
    </row>
    <row r="11" spans="2:46" s="1" customFormat="1" ht="12" customHeight="1">
      <c r="B11" s="30"/>
      <c r="D11" s="25" t="s">
        <v>18</v>
      </c>
      <c r="F11" s="16" t="s">
        <v>1</v>
      </c>
      <c r="I11" s="86" t="s">
        <v>19</v>
      </c>
      <c r="J11" s="16" t="s">
        <v>1</v>
      </c>
      <c r="L11" s="30"/>
    </row>
    <row r="12" spans="2:46" s="1" customFormat="1" ht="12" customHeight="1">
      <c r="B12" s="30"/>
      <c r="D12" s="25" t="s">
        <v>20</v>
      </c>
      <c r="F12" s="16" t="s">
        <v>21</v>
      </c>
      <c r="I12" s="86" t="s">
        <v>22</v>
      </c>
      <c r="J12" s="46" t="str">
        <f>'Rekapitulace stavby'!AN8</f>
        <v>24. 4. 2018</v>
      </c>
      <c r="L12" s="30"/>
    </row>
    <row r="13" spans="2:46" s="1" customFormat="1" ht="10.9" customHeight="1">
      <c r="B13" s="30"/>
      <c r="I13" s="85"/>
      <c r="L13" s="30"/>
    </row>
    <row r="14" spans="2:46" s="1" customFormat="1" ht="12" customHeight="1">
      <c r="B14" s="30"/>
      <c r="D14" s="25" t="s">
        <v>24</v>
      </c>
      <c r="I14" s="86" t="s">
        <v>25</v>
      </c>
      <c r="J14" s="16" t="s">
        <v>26</v>
      </c>
      <c r="L14" s="30"/>
    </row>
    <row r="15" spans="2:46" s="1" customFormat="1" ht="18" customHeight="1">
      <c r="B15" s="30"/>
      <c r="E15" s="16" t="s">
        <v>27</v>
      </c>
      <c r="I15" s="86" t="s">
        <v>28</v>
      </c>
      <c r="J15" s="16" t="s">
        <v>29</v>
      </c>
      <c r="L15" s="30"/>
    </row>
    <row r="16" spans="2:46" s="1" customFormat="1" ht="6.95" customHeight="1">
      <c r="B16" s="30"/>
      <c r="I16" s="85"/>
      <c r="L16" s="30"/>
    </row>
    <row r="17" spans="2:12" s="1" customFormat="1" ht="12" customHeight="1">
      <c r="B17" s="30"/>
      <c r="D17" s="25" t="s">
        <v>30</v>
      </c>
      <c r="I17" s="86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0"/>
      <c r="G18" s="220"/>
      <c r="H18" s="220"/>
      <c r="I18" s="86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5"/>
      <c r="L19" s="30"/>
    </row>
    <row r="20" spans="2:12" s="1" customFormat="1" ht="12" customHeight="1">
      <c r="B20" s="30"/>
      <c r="D20" s="25" t="s">
        <v>32</v>
      </c>
      <c r="I20" s="86" t="s">
        <v>25</v>
      </c>
      <c r="J20" s="16" t="s">
        <v>33</v>
      </c>
      <c r="L20" s="30"/>
    </row>
    <row r="21" spans="2:12" s="1" customFormat="1" ht="18" customHeight="1">
      <c r="B21" s="30"/>
      <c r="E21" s="16" t="s">
        <v>34</v>
      </c>
      <c r="I21" s="86" t="s">
        <v>28</v>
      </c>
      <c r="J21" s="16" t="s">
        <v>35</v>
      </c>
      <c r="L21" s="30"/>
    </row>
    <row r="22" spans="2:12" s="1" customFormat="1" ht="6.95" customHeight="1">
      <c r="B22" s="30"/>
      <c r="I22" s="85"/>
      <c r="L22" s="30"/>
    </row>
    <row r="23" spans="2:12" s="1" customFormat="1" ht="12" customHeight="1">
      <c r="B23" s="30"/>
      <c r="D23" s="25" t="s">
        <v>37</v>
      </c>
      <c r="I23" s="86" t="s">
        <v>25</v>
      </c>
      <c r="J23" s="16" t="s">
        <v>38</v>
      </c>
      <c r="L23" s="30"/>
    </row>
    <row r="24" spans="2:12" s="1" customFormat="1" ht="18" customHeight="1">
      <c r="B24" s="30"/>
      <c r="E24" s="16" t="s">
        <v>39</v>
      </c>
      <c r="I24" s="86" t="s">
        <v>28</v>
      </c>
      <c r="J24" s="16" t="s">
        <v>40</v>
      </c>
      <c r="L24" s="30"/>
    </row>
    <row r="25" spans="2:12" s="1" customFormat="1" ht="6.95" customHeight="1">
      <c r="B25" s="30"/>
      <c r="I25" s="85"/>
      <c r="L25" s="30"/>
    </row>
    <row r="26" spans="2:12" s="1" customFormat="1" ht="12" customHeight="1">
      <c r="B26" s="30"/>
      <c r="D26" s="25" t="s">
        <v>41</v>
      </c>
      <c r="I26" s="85"/>
      <c r="L26" s="30"/>
    </row>
    <row r="27" spans="2:12" s="6" customFormat="1" ht="45" customHeight="1">
      <c r="B27" s="87"/>
      <c r="E27" s="224" t="s">
        <v>42</v>
      </c>
      <c r="F27" s="224"/>
      <c r="G27" s="224"/>
      <c r="H27" s="224"/>
      <c r="I27" s="88"/>
      <c r="L27" s="87"/>
    </row>
    <row r="28" spans="2:12" s="1" customFormat="1" ht="6.95" customHeight="1">
      <c r="B28" s="30"/>
      <c r="I28" s="85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9"/>
      <c r="J29" s="47"/>
      <c r="K29" s="47"/>
      <c r="L29" s="30"/>
    </row>
    <row r="30" spans="2:12" s="1" customFormat="1" ht="25.35" customHeight="1">
      <c r="B30" s="30"/>
      <c r="D30" s="90" t="s">
        <v>43</v>
      </c>
      <c r="I30" s="85"/>
      <c r="J30" s="60">
        <f>ROUND(J88,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9"/>
      <c r="J31" s="47"/>
      <c r="K31" s="47"/>
      <c r="L31" s="30"/>
    </row>
    <row r="32" spans="2:12" s="1" customFormat="1" ht="14.45" customHeight="1">
      <c r="B32" s="30"/>
      <c r="F32" s="33" t="s">
        <v>45</v>
      </c>
      <c r="I32" s="91" t="s">
        <v>44</v>
      </c>
      <c r="J32" s="33" t="s">
        <v>46</v>
      </c>
      <c r="L32" s="30"/>
    </row>
    <row r="33" spans="2:12" s="1" customFormat="1" ht="14.45" customHeight="1">
      <c r="B33" s="30"/>
      <c r="D33" s="25" t="s">
        <v>47</v>
      </c>
      <c r="E33" s="25" t="s">
        <v>48</v>
      </c>
      <c r="F33" s="92">
        <f>ROUND((SUM(BE88:BE181)),  2)</f>
        <v>0</v>
      </c>
      <c r="I33" s="93">
        <v>0.21</v>
      </c>
      <c r="J33" s="92">
        <f>ROUND(((SUM(BE88:BE181))*I33),  2)</f>
        <v>0</v>
      </c>
      <c r="L33" s="30"/>
    </row>
    <row r="34" spans="2:12" s="1" customFormat="1" ht="14.45" customHeight="1">
      <c r="B34" s="30"/>
      <c r="E34" s="25" t="s">
        <v>49</v>
      </c>
      <c r="F34" s="92">
        <f>ROUND((SUM(BF88:BF181)),  2)</f>
        <v>0</v>
      </c>
      <c r="I34" s="93">
        <v>0.15</v>
      </c>
      <c r="J34" s="92">
        <f>ROUND(((SUM(BF88:BF181))*I34),  2)</f>
        <v>0</v>
      </c>
      <c r="L34" s="30"/>
    </row>
    <row r="35" spans="2:12" s="1" customFormat="1" ht="14.45" hidden="1" customHeight="1">
      <c r="B35" s="30"/>
      <c r="E35" s="25" t="s">
        <v>50</v>
      </c>
      <c r="F35" s="92">
        <f>ROUND((SUM(BG88:BG181)),  2)</f>
        <v>0</v>
      </c>
      <c r="I35" s="93">
        <v>0.21</v>
      </c>
      <c r="J35" s="92">
        <f>0</f>
        <v>0</v>
      </c>
      <c r="L35" s="30"/>
    </row>
    <row r="36" spans="2:12" s="1" customFormat="1" ht="14.45" hidden="1" customHeight="1">
      <c r="B36" s="30"/>
      <c r="E36" s="25" t="s">
        <v>51</v>
      </c>
      <c r="F36" s="92">
        <f>ROUND((SUM(BH88:BH181)),  2)</f>
        <v>0</v>
      </c>
      <c r="I36" s="93">
        <v>0.15</v>
      </c>
      <c r="J36" s="92">
        <f>0</f>
        <v>0</v>
      </c>
      <c r="L36" s="30"/>
    </row>
    <row r="37" spans="2:12" s="1" customFormat="1" ht="14.45" hidden="1" customHeight="1">
      <c r="B37" s="30"/>
      <c r="E37" s="25" t="s">
        <v>52</v>
      </c>
      <c r="F37" s="92">
        <f>ROUND((SUM(BI88:BI181)),  2)</f>
        <v>0</v>
      </c>
      <c r="I37" s="93">
        <v>0</v>
      </c>
      <c r="J37" s="92">
        <f>0</f>
        <v>0</v>
      </c>
      <c r="L37" s="30"/>
    </row>
    <row r="38" spans="2:12" s="1" customFormat="1" ht="6.95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53</v>
      </c>
      <c r="E39" s="51"/>
      <c r="F39" s="51"/>
      <c r="G39" s="96" t="s">
        <v>54</v>
      </c>
      <c r="H39" s="97" t="s">
        <v>55</v>
      </c>
      <c r="I39" s="98"/>
      <c r="J39" s="99">
        <f>SUM(J30:J37)</f>
        <v>0</v>
      </c>
      <c r="K39" s="100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1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2"/>
      <c r="J44" s="42"/>
      <c r="K44" s="42"/>
      <c r="L44" s="30"/>
    </row>
    <row r="45" spans="2:12" s="1" customFormat="1" ht="24.95" customHeight="1">
      <c r="B45" s="30"/>
      <c r="C45" s="20" t="s">
        <v>124</v>
      </c>
      <c r="I45" s="85"/>
      <c r="L45" s="30"/>
    </row>
    <row r="46" spans="2:12" s="1" customFormat="1" ht="6.95" customHeight="1">
      <c r="B46" s="30"/>
      <c r="I46" s="85"/>
      <c r="L46" s="30"/>
    </row>
    <row r="47" spans="2:12" s="1" customFormat="1" ht="12" customHeight="1">
      <c r="B47" s="30"/>
      <c r="C47" s="25" t="s">
        <v>16</v>
      </c>
      <c r="I47" s="85"/>
      <c r="L47" s="30"/>
    </row>
    <row r="48" spans="2:12" s="1" customFormat="1" ht="16.5" customHeight="1">
      <c r="B48" s="30"/>
      <c r="E48" s="237" t="str">
        <f>E7</f>
        <v>TJ Sokol Nové Strašecí - novostavba občerstvení s krytou terasou</v>
      </c>
      <c r="F48" s="238"/>
      <c r="G48" s="238"/>
      <c r="H48" s="238"/>
      <c r="I48" s="85"/>
      <c r="L48" s="30"/>
    </row>
    <row r="49" spans="2:47" s="1" customFormat="1" ht="12" customHeight="1">
      <c r="B49" s="30"/>
      <c r="C49" s="25" t="s">
        <v>113</v>
      </c>
      <c r="I49" s="85"/>
      <c r="L49" s="30"/>
    </row>
    <row r="50" spans="2:47" s="1" customFormat="1" ht="16.5" customHeight="1">
      <c r="B50" s="30"/>
      <c r="E50" s="217" t="str">
        <f>E9</f>
        <v>07 - Elektro</v>
      </c>
      <c r="F50" s="216"/>
      <c r="G50" s="216"/>
      <c r="H50" s="216"/>
      <c r="I50" s="85"/>
      <c r="L50" s="30"/>
    </row>
    <row r="51" spans="2:47" s="1" customFormat="1" ht="6.95" customHeight="1">
      <c r="B51" s="30"/>
      <c r="I51" s="85"/>
      <c r="L51" s="30"/>
    </row>
    <row r="52" spans="2:47" s="1" customFormat="1" ht="12" customHeight="1">
      <c r="B52" s="30"/>
      <c r="C52" s="25" t="s">
        <v>20</v>
      </c>
      <c r="F52" s="16" t="str">
        <f>F12</f>
        <v>p.č. 1303/6, U stadionu 957, 271 01 Nové Strašecí</v>
      </c>
      <c r="I52" s="86" t="s">
        <v>22</v>
      </c>
      <c r="J52" s="46" t="str">
        <f>IF(J12="","",J12)</f>
        <v>24. 4. 2018</v>
      </c>
      <c r="L52" s="30"/>
    </row>
    <row r="53" spans="2:47" s="1" customFormat="1" ht="6.95" customHeight="1">
      <c r="B53" s="30"/>
      <c r="I53" s="85"/>
      <c r="L53" s="30"/>
    </row>
    <row r="54" spans="2:47" s="1" customFormat="1" ht="13.7" customHeight="1">
      <c r="B54" s="30"/>
      <c r="C54" s="25" t="s">
        <v>24</v>
      </c>
      <c r="F54" s="16" t="str">
        <f>E15</f>
        <v>Město Nové Strašecí</v>
      </c>
      <c r="I54" s="86" t="s">
        <v>32</v>
      </c>
      <c r="J54" s="28" t="str">
        <f>E21</f>
        <v>Milota spol. s r.o.</v>
      </c>
      <c r="L54" s="30"/>
    </row>
    <row r="55" spans="2:47" s="1" customFormat="1" ht="24.95" customHeight="1">
      <c r="B55" s="30"/>
      <c r="C55" s="25" t="s">
        <v>30</v>
      </c>
      <c r="F55" s="16" t="str">
        <f>IF(E18="","",E18)</f>
        <v>Vyplň údaj</v>
      </c>
      <c r="I55" s="86" t="s">
        <v>37</v>
      </c>
      <c r="J55" s="28" t="str">
        <f>E24</f>
        <v>STAGA stavební agentura s.r.o.</v>
      </c>
      <c r="L55" s="30"/>
    </row>
    <row r="56" spans="2:47" s="1" customFormat="1" ht="10.35" customHeight="1">
      <c r="B56" s="30"/>
      <c r="I56" s="85"/>
      <c r="L56" s="30"/>
    </row>
    <row r="57" spans="2:47" s="1" customFormat="1" ht="29.25" customHeight="1">
      <c r="B57" s="30"/>
      <c r="C57" s="103" t="s">
        <v>125</v>
      </c>
      <c r="D57" s="94"/>
      <c r="E57" s="94"/>
      <c r="F57" s="94"/>
      <c r="G57" s="94"/>
      <c r="H57" s="94"/>
      <c r="I57" s="104"/>
      <c r="J57" s="105" t="s">
        <v>126</v>
      </c>
      <c r="K57" s="94"/>
      <c r="L57" s="30"/>
    </row>
    <row r="58" spans="2:47" s="1" customFormat="1" ht="10.35" customHeight="1">
      <c r="B58" s="30"/>
      <c r="I58" s="85"/>
      <c r="L58" s="30"/>
    </row>
    <row r="59" spans="2:47" s="1" customFormat="1" ht="22.9" customHeight="1">
      <c r="B59" s="30"/>
      <c r="C59" s="106" t="s">
        <v>127</v>
      </c>
      <c r="I59" s="85"/>
      <c r="J59" s="60">
        <f>J88</f>
        <v>0</v>
      </c>
      <c r="L59" s="30"/>
      <c r="AU59" s="16" t="s">
        <v>128</v>
      </c>
    </row>
    <row r="60" spans="2:47" s="7" customFormat="1" ht="24.95" customHeight="1">
      <c r="B60" s="107"/>
      <c r="D60" s="108" t="s">
        <v>138</v>
      </c>
      <c r="E60" s="109"/>
      <c r="F60" s="109"/>
      <c r="G60" s="109"/>
      <c r="H60" s="109"/>
      <c r="I60" s="110"/>
      <c r="J60" s="111">
        <f>J89</f>
        <v>0</v>
      </c>
      <c r="L60" s="107"/>
    </row>
    <row r="61" spans="2:47" s="8" customFormat="1" ht="19.899999999999999" customHeight="1">
      <c r="B61" s="112"/>
      <c r="D61" s="113" t="s">
        <v>1503</v>
      </c>
      <c r="E61" s="114"/>
      <c r="F61" s="114"/>
      <c r="G61" s="114"/>
      <c r="H61" s="114"/>
      <c r="I61" s="115"/>
      <c r="J61" s="116">
        <f>J90</f>
        <v>0</v>
      </c>
      <c r="L61" s="112"/>
    </row>
    <row r="62" spans="2:47" s="8" customFormat="1" ht="14.85" customHeight="1">
      <c r="B62" s="112"/>
      <c r="D62" s="113" t="s">
        <v>1504</v>
      </c>
      <c r="E62" s="114"/>
      <c r="F62" s="114"/>
      <c r="G62" s="114"/>
      <c r="H62" s="114"/>
      <c r="I62" s="115"/>
      <c r="J62" s="116">
        <f>J91</f>
        <v>0</v>
      </c>
      <c r="L62" s="112"/>
    </row>
    <row r="63" spans="2:47" s="8" customFormat="1" ht="14.85" customHeight="1">
      <c r="B63" s="112"/>
      <c r="D63" s="113" t="s">
        <v>1505</v>
      </c>
      <c r="E63" s="114"/>
      <c r="F63" s="114"/>
      <c r="G63" s="114"/>
      <c r="H63" s="114"/>
      <c r="I63" s="115"/>
      <c r="J63" s="116">
        <f>J96</f>
        <v>0</v>
      </c>
      <c r="L63" s="112"/>
    </row>
    <row r="64" spans="2:47" s="8" customFormat="1" ht="14.85" customHeight="1">
      <c r="B64" s="112"/>
      <c r="D64" s="113" t="s">
        <v>1506</v>
      </c>
      <c r="E64" s="114"/>
      <c r="F64" s="114"/>
      <c r="G64" s="114"/>
      <c r="H64" s="114"/>
      <c r="I64" s="115"/>
      <c r="J64" s="116">
        <f>J111</f>
        <v>0</v>
      </c>
      <c r="L64" s="112"/>
    </row>
    <row r="65" spans="2:12" s="8" customFormat="1" ht="14.85" customHeight="1">
      <c r="B65" s="112"/>
      <c r="D65" s="113" t="s">
        <v>1507</v>
      </c>
      <c r="E65" s="114"/>
      <c r="F65" s="114"/>
      <c r="G65" s="114"/>
      <c r="H65" s="114"/>
      <c r="I65" s="115"/>
      <c r="J65" s="116">
        <f>J138</f>
        <v>0</v>
      </c>
      <c r="L65" s="112"/>
    </row>
    <row r="66" spans="2:12" s="8" customFormat="1" ht="14.85" customHeight="1">
      <c r="B66" s="112"/>
      <c r="D66" s="113" t="s">
        <v>1508</v>
      </c>
      <c r="E66" s="114"/>
      <c r="F66" s="114"/>
      <c r="G66" s="114"/>
      <c r="H66" s="114"/>
      <c r="I66" s="115"/>
      <c r="J66" s="116">
        <f>J145</f>
        <v>0</v>
      </c>
      <c r="L66" s="112"/>
    </row>
    <row r="67" spans="2:12" s="8" customFormat="1" ht="14.85" customHeight="1">
      <c r="B67" s="112"/>
      <c r="D67" s="113" t="s">
        <v>1509</v>
      </c>
      <c r="E67" s="114"/>
      <c r="F67" s="114"/>
      <c r="G67" s="114"/>
      <c r="H67" s="114"/>
      <c r="I67" s="115"/>
      <c r="J67" s="116">
        <f>J154</f>
        <v>0</v>
      </c>
      <c r="L67" s="112"/>
    </row>
    <row r="68" spans="2:12" s="8" customFormat="1" ht="14.85" customHeight="1">
      <c r="B68" s="112"/>
      <c r="D68" s="113" t="s">
        <v>1510</v>
      </c>
      <c r="E68" s="114"/>
      <c r="F68" s="114"/>
      <c r="G68" s="114"/>
      <c r="H68" s="114"/>
      <c r="I68" s="115"/>
      <c r="J68" s="116">
        <f>J169</f>
        <v>0</v>
      </c>
      <c r="L68" s="112"/>
    </row>
    <row r="69" spans="2:12" s="1" customFormat="1" ht="21.75" customHeight="1">
      <c r="B69" s="30"/>
      <c r="I69" s="85"/>
      <c r="L69" s="30"/>
    </row>
    <row r="70" spans="2:12" s="1" customFormat="1" ht="6.95" customHeight="1">
      <c r="B70" s="39"/>
      <c r="C70" s="40"/>
      <c r="D70" s="40"/>
      <c r="E70" s="40"/>
      <c r="F70" s="40"/>
      <c r="G70" s="40"/>
      <c r="H70" s="40"/>
      <c r="I70" s="101"/>
      <c r="J70" s="40"/>
      <c r="K70" s="40"/>
      <c r="L70" s="30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102"/>
      <c r="J74" s="42"/>
      <c r="K74" s="42"/>
      <c r="L74" s="30"/>
    </row>
    <row r="75" spans="2:12" s="1" customFormat="1" ht="24.95" customHeight="1">
      <c r="B75" s="30"/>
      <c r="C75" s="20" t="s">
        <v>150</v>
      </c>
      <c r="I75" s="85"/>
      <c r="L75" s="30"/>
    </row>
    <row r="76" spans="2:12" s="1" customFormat="1" ht="6.95" customHeight="1">
      <c r="B76" s="30"/>
      <c r="I76" s="85"/>
      <c r="L76" s="30"/>
    </row>
    <row r="77" spans="2:12" s="1" customFormat="1" ht="12" customHeight="1">
      <c r="B77" s="30"/>
      <c r="C77" s="25" t="s">
        <v>16</v>
      </c>
      <c r="I77" s="85"/>
      <c r="L77" s="30"/>
    </row>
    <row r="78" spans="2:12" s="1" customFormat="1" ht="16.5" customHeight="1">
      <c r="B78" s="30"/>
      <c r="E78" s="237" t="str">
        <f>E7</f>
        <v>TJ Sokol Nové Strašecí - novostavba občerstvení s krytou terasou</v>
      </c>
      <c r="F78" s="238"/>
      <c r="G78" s="238"/>
      <c r="H78" s="238"/>
      <c r="I78" s="85"/>
      <c r="L78" s="30"/>
    </row>
    <row r="79" spans="2:12" s="1" customFormat="1" ht="12" customHeight="1">
      <c r="B79" s="30"/>
      <c r="C79" s="25" t="s">
        <v>113</v>
      </c>
      <c r="I79" s="85"/>
      <c r="L79" s="30"/>
    </row>
    <row r="80" spans="2:12" s="1" customFormat="1" ht="16.5" customHeight="1">
      <c r="B80" s="30"/>
      <c r="E80" s="217" t="str">
        <f>E9</f>
        <v>07 - Elektro</v>
      </c>
      <c r="F80" s="216"/>
      <c r="G80" s="216"/>
      <c r="H80" s="216"/>
      <c r="I80" s="85"/>
      <c r="L80" s="30"/>
    </row>
    <row r="81" spans="2:65" s="1" customFormat="1" ht="6.95" customHeight="1">
      <c r="B81" s="30"/>
      <c r="I81" s="85"/>
      <c r="L81" s="30"/>
    </row>
    <row r="82" spans="2:65" s="1" customFormat="1" ht="12" customHeight="1">
      <c r="B82" s="30"/>
      <c r="C82" s="25" t="s">
        <v>20</v>
      </c>
      <c r="F82" s="16" t="str">
        <f>F12</f>
        <v>p.č. 1303/6, U stadionu 957, 271 01 Nové Strašecí</v>
      </c>
      <c r="I82" s="86" t="s">
        <v>22</v>
      </c>
      <c r="J82" s="46" t="str">
        <f>IF(J12="","",J12)</f>
        <v>24. 4. 2018</v>
      </c>
      <c r="L82" s="30"/>
    </row>
    <row r="83" spans="2:65" s="1" customFormat="1" ht="6.95" customHeight="1">
      <c r="B83" s="30"/>
      <c r="I83" s="85"/>
      <c r="L83" s="30"/>
    </row>
    <row r="84" spans="2:65" s="1" customFormat="1" ht="13.7" customHeight="1">
      <c r="B84" s="30"/>
      <c r="C84" s="25" t="s">
        <v>24</v>
      </c>
      <c r="F84" s="16" t="str">
        <f>E15</f>
        <v>Město Nové Strašecí</v>
      </c>
      <c r="I84" s="86" t="s">
        <v>32</v>
      </c>
      <c r="J84" s="28" t="str">
        <f>E21</f>
        <v>Milota spol. s r.o.</v>
      </c>
      <c r="L84" s="30"/>
    </row>
    <row r="85" spans="2:65" s="1" customFormat="1" ht="24.95" customHeight="1">
      <c r="B85" s="30"/>
      <c r="C85" s="25" t="s">
        <v>30</v>
      </c>
      <c r="F85" s="16" t="str">
        <f>IF(E18="","",E18)</f>
        <v>Vyplň údaj</v>
      </c>
      <c r="I85" s="86" t="s">
        <v>37</v>
      </c>
      <c r="J85" s="28" t="str">
        <f>E24</f>
        <v>STAGA stavební agentura s.r.o.</v>
      </c>
      <c r="L85" s="30"/>
    </row>
    <row r="86" spans="2:65" s="1" customFormat="1" ht="10.35" customHeight="1">
      <c r="B86" s="30"/>
      <c r="I86" s="85"/>
      <c r="L86" s="30"/>
    </row>
    <row r="87" spans="2:65" s="9" customFormat="1" ht="29.25" customHeight="1">
      <c r="B87" s="117"/>
      <c r="C87" s="118" t="s">
        <v>151</v>
      </c>
      <c r="D87" s="119" t="s">
        <v>62</v>
      </c>
      <c r="E87" s="119" t="s">
        <v>58</v>
      </c>
      <c r="F87" s="119" t="s">
        <v>59</v>
      </c>
      <c r="G87" s="119" t="s">
        <v>152</v>
      </c>
      <c r="H87" s="119" t="s">
        <v>153</v>
      </c>
      <c r="I87" s="120" t="s">
        <v>154</v>
      </c>
      <c r="J87" s="119" t="s">
        <v>126</v>
      </c>
      <c r="K87" s="121" t="s">
        <v>155</v>
      </c>
      <c r="L87" s="117"/>
      <c r="M87" s="53" t="s">
        <v>1</v>
      </c>
      <c r="N87" s="54" t="s">
        <v>47</v>
      </c>
      <c r="O87" s="54" t="s">
        <v>156</v>
      </c>
      <c r="P87" s="54" t="s">
        <v>157</v>
      </c>
      <c r="Q87" s="54" t="s">
        <v>158</v>
      </c>
      <c r="R87" s="54" t="s">
        <v>159</v>
      </c>
      <c r="S87" s="54" t="s">
        <v>160</v>
      </c>
      <c r="T87" s="55" t="s">
        <v>161</v>
      </c>
    </row>
    <row r="88" spans="2:65" s="1" customFormat="1" ht="22.9" customHeight="1">
      <c r="B88" s="30"/>
      <c r="C88" s="58" t="s">
        <v>162</v>
      </c>
      <c r="I88" s="85"/>
      <c r="J88" s="122">
        <f>BK88</f>
        <v>0</v>
      </c>
      <c r="L88" s="30"/>
      <c r="M88" s="56"/>
      <c r="N88" s="47"/>
      <c r="O88" s="47"/>
      <c r="P88" s="123">
        <f>P89</f>
        <v>0</v>
      </c>
      <c r="Q88" s="47"/>
      <c r="R88" s="123">
        <f>R89</f>
        <v>0</v>
      </c>
      <c r="S88" s="47"/>
      <c r="T88" s="124">
        <f>T89</f>
        <v>0</v>
      </c>
      <c r="AT88" s="16" t="s">
        <v>76</v>
      </c>
      <c r="AU88" s="16" t="s">
        <v>128</v>
      </c>
      <c r="BK88" s="125">
        <f>BK89</f>
        <v>0</v>
      </c>
    </row>
    <row r="89" spans="2:65" s="10" customFormat="1" ht="25.9" customHeight="1">
      <c r="B89" s="126"/>
      <c r="D89" s="127" t="s">
        <v>76</v>
      </c>
      <c r="E89" s="128" t="s">
        <v>608</v>
      </c>
      <c r="F89" s="128" t="s">
        <v>609</v>
      </c>
      <c r="I89" s="129"/>
      <c r="J89" s="130">
        <f>BK89</f>
        <v>0</v>
      </c>
      <c r="L89" s="126"/>
      <c r="M89" s="131"/>
      <c r="N89" s="132"/>
      <c r="O89" s="132"/>
      <c r="P89" s="133">
        <f>P90</f>
        <v>0</v>
      </c>
      <c r="Q89" s="132"/>
      <c r="R89" s="133">
        <f>R90</f>
        <v>0</v>
      </c>
      <c r="S89" s="132"/>
      <c r="T89" s="134">
        <f>T90</f>
        <v>0</v>
      </c>
      <c r="AR89" s="127" t="s">
        <v>87</v>
      </c>
      <c r="AT89" s="135" t="s">
        <v>76</v>
      </c>
      <c r="AU89" s="135" t="s">
        <v>77</v>
      </c>
      <c r="AY89" s="127" t="s">
        <v>165</v>
      </c>
      <c r="BK89" s="136">
        <f>BK90</f>
        <v>0</v>
      </c>
    </row>
    <row r="90" spans="2:65" s="10" customFormat="1" ht="22.9" customHeight="1">
      <c r="B90" s="126"/>
      <c r="D90" s="127" t="s">
        <v>76</v>
      </c>
      <c r="E90" s="137" t="s">
        <v>1511</v>
      </c>
      <c r="F90" s="137" t="s">
        <v>1512</v>
      </c>
      <c r="I90" s="129"/>
      <c r="J90" s="138">
        <f>BK90</f>
        <v>0</v>
      </c>
      <c r="L90" s="126"/>
      <c r="M90" s="131"/>
      <c r="N90" s="132"/>
      <c r="O90" s="132"/>
      <c r="P90" s="133">
        <f>P91+P96+P111+P138+P145+P154+P169</f>
        <v>0</v>
      </c>
      <c r="Q90" s="132"/>
      <c r="R90" s="133">
        <f>R91+R96+R111+R138+R145+R154+R169</f>
        <v>0</v>
      </c>
      <c r="S90" s="132"/>
      <c r="T90" s="134">
        <f>T91+T96+T111+T138+T145+T154+T169</f>
        <v>0</v>
      </c>
      <c r="AR90" s="127" t="s">
        <v>87</v>
      </c>
      <c r="AT90" s="135" t="s">
        <v>76</v>
      </c>
      <c r="AU90" s="135" t="s">
        <v>85</v>
      </c>
      <c r="AY90" s="127" t="s">
        <v>165</v>
      </c>
      <c r="BK90" s="136">
        <f>BK91+BK96+BK111+BK138+BK145+BK154+BK169</f>
        <v>0</v>
      </c>
    </row>
    <row r="91" spans="2:65" s="10" customFormat="1" ht="20.85" customHeight="1">
      <c r="B91" s="126"/>
      <c r="D91" s="127" t="s">
        <v>76</v>
      </c>
      <c r="E91" s="137" t="s">
        <v>1118</v>
      </c>
      <c r="F91" s="137" t="s">
        <v>1513</v>
      </c>
      <c r="I91" s="129"/>
      <c r="J91" s="138">
        <f>BK91</f>
        <v>0</v>
      </c>
      <c r="L91" s="126"/>
      <c r="M91" s="131"/>
      <c r="N91" s="132"/>
      <c r="O91" s="132"/>
      <c r="P91" s="133">
        <f>SUM(P92:P95)</f>
        <v>0</v>
      </c>
      <c r="Q91" s="132"/>
      <c r="R91" s="133">
        <f>SUM(R92:R95)</f>
        <v>0</v>
      </c>
      <c r="S91" s="132"/>
      <c r="T91" s="134">
        <f>SUM(T92:T95)</f>
        <v>0</v>
      </c>
      <c r="AR91" s="127" t="s">
        <v>87</v>
      </c>
      <c r="AT91" s="135" t="s">
        <v>76</v>
      </c>
      <c r="AU91" s="135" t="s">
        <v>87</v>
      </c>
      <c r="AY91" s="127" t="s">
        <v>165</v>
      </c>
      <c r="BK91" s="136">
        <f>SUM(BK92:BK95)</f>
        <v>0</v>
      </c>
    </row>
    <row r="92" spans="2:65" s="1" customFormat="1" ht="16.5" customHeight="1">
      <c r="B92" s="139"/>
      <c r="C92" s="140" t="s">
        <v>85</v>
      </c>
      <c r="D92" s="140" t="s">
        <v>167</v>
      </c>
      <c r="E92" s="141" t="s">
        <v>1514</v>
      </c>
      <c r="F92" s="142" t="s">
        <v>1515</v>
      </c>
      <c r="G92" s="143" t="s">
        <v>1516</v>
      </c>
      <c r="H92" s="144">
        <v>1</v>
      </c>
      <c r="I92" s="145"/>
      <c r="J92" s="146">
        <f>ROUND(I92*H92,2)</f>
        <v>0</v>
      </c>
      <c r="K92" s="142" t="s">
        <v>1</v>
      </c>
      <c r="L92" s="30"/>
      <c r="M92" s="147" t="s">
        <v>1</v>
      </c>
      <c r="N92" s="148" t="s">
        <v>48</v>
      </c>
      <c r="O92" s="49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AR92" s="16" t="s">
        <v>248</v>
      </c>
      <c r="AT92" s="16" t="s">
        <v>167</v>
      </c>
      <c r="AU92" s="16" t="s">
        <v>181</v>
      </c>
      <c r="AY92" s="16" t="s">
        <v>165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6" t="s">
        <v>85</v>
      </c>
      <c r="BK92" s="151">
        <f>ROUND(I92*H92,2)</f>
        <v>0</v>
      </c>
      <c r="BL92" s="16" t="s">
        <v>248</v>
      </c>
      <c r="BM92" s="16" t="s">
        <v>1517</v>
      </c>
    </row>
    <row r="93" spans="2:65" s="1" customFormat="1" ht="16.5" customHeight="1">
      <c r="B93" s="139"/>
      <c r="C93" s="140" t="s">
        <v>87</v>
      </c>
      <c r="D93" s="140" t="s">
        <v>167</v>
      </c>
      <c r="E93" s="141" t="s">
        <v>1518</v>
      </c>
      <c r="F93" s="142" t="s">
        <v>1519</v>
      </c>
      <c r="G93" s="143" t="s">
        <v>1516</v>
      </c>
      <c r="H93" s="144">
        <v>1</v>
      </c>
      <c r="I93" s="145"/>
      <c r="J93" s="146">
        <f>ROUND(I93*H93,2)</f>
        <v>0</v>
      </c>
      <c r="K93" s="142" t="s">
        <v>1</v>
      </c>
      <c r="L93" s="30"/>
      <c r="M93" s="147" t="s">
        <v>1</v>
      </c>
      <c r="N93" s="148" t="s">
        <v>48</v>
      </c>
      <c r="O93" s="49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AR93" s="16" t="s">
        <v>248</v>
      </c>
      <c r="AT93" s="16" t="s">
        <v>167</v>
      </c>
      <c r="AU93" s="16" t="s">
        <v>181</v>
      </c>
      <c r="AY93" s="16" t="s">
        <v>165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6" t="s">
        <v>85</v>
      </c>
      <c r="BK93" s="151">
        <f>ROUND(I93*H93,2)</f>
        <v>0</v>
      </c>
      <c r="BL93" s="16" t="s">
        <v>248</v>
      </c>
      <c r="BM93" s="16" t="s">
        <v>1520</v>
      </c>
    </row>
    <row r="94" spans="2:65" s="1" customFormat="1" ht="16.5" customHeight="1">
      <c r="B94" s="139"/>
      <c r="C94" s="140" t="s">
        <v>181</v>
      </c>
      <c r="D94" s="140" t="s">
        <v>167</v>
      </c>
      <c r="E94" s="141" t="s">
        <v>1521</v>
      </c>
      <c r="F94" s="142" t="s">
        <v>1522</v>
      </c>
      <c r="G94" s="143" t="s">
        <v>325</v>
      </c>
      <c r="H94" s="144">
        <v>1</v>
      </c>
      <c r="I94" s="145"/>
      <c r="J94" s="146">
        <f>ROUND(I94*H94,2)</f>
        <v>0</v>
      </c>
      <c r="K94" s="142" t="s">
        <v>1</v>
      </c>
      <c r="L94" s="30"/>
      <c r="M94" s="147" t="s">
        <v>1</v>
      </c>
      <c r="N94" s="148" t="s">
        <v>48</v>
      </c>
      <c r="O94" s="49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AR94" s="16" t="s">
        <v>248</v>
      </c>
      <c r="AT94" s="16" t="s">
        <v>167</v>
      </c>
      <c r="AU94" s="16" t="s">
        <v>181</v>
      </c>
      <c r="AY94" s="16" t="s">
        <v>165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6" t="s">
        <v>85</v>
      </c>
      <c r="BK94" s="151">
        <f>ROUND(I94*H94,2)</f>
        <v>0</v>
      </c>
      <c r="BL94" s="16" t="s">
        <v>248</v>
      </c>
      <c r="BM94" s="16" t="s">
        <v>1523</v>
      </c>
    </row>
    <row r="95" spans="2:65" s="1" customFormat="1" ht="16.5" customHeight="1">
      <c r="B95" s="139"/>
      <c r="C95" s="140" t="s">
        <v>172</v>
      </c>
      <c r="D95" s="140" t="s">
        <v>167</v>
      </c>
      <c r="E95" s="141" t="s">
        <v>1524</v>
      </c>
      <c r="F95" s="142" t="s">
        <v>1525</v>
      </c>
      <c r="G95" s="143" t="s">
        <v>325</v>
      </c>
      <c r="H95" s="144">
        <v>1</v>
      </c>
      <c r="I95" s="145"/>
      <c r="J95" s="146">
        <f>ROUND(I95*H95,2)</f>
        <v>0</v>
      </c>
      <c r="K95" s="142" t="s">
        <v>1</v>
      </c>
      <c r="L95" s="30"/>
      <c r="M95" s="147" t="s">
        <v>1</v>
      </c>
      <c r="N95" s="148" t="s">
        <v>48</v>
      </c>
      <c r="O95" s="49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AR95" s="16" t="s">
        <v>248</v>
      </c>
      <c r="AT95" s="16" t="s">
        <v>167</v>
      </c>
      <c r="AU95" s="16" t="s">
        <v>181</v>
      </c>
      <c r="AY95" s="16" t="s">
        <v>165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6" t="s">
        <v>85</v>
      </c>
      <c r="BK95" s="151">
        <f>ROUND(I95*H95,2)</f>
        <v>0</v>
      </c>
      <c r="BL95" s="16" t="s">
        <v>248</v>
      </c>
      <c r="BM95" s="16" t="s">
        <v>1526</v>
      </c>
    </row>
    <row r="96" spans="2:65" s="10" customFormat="1" ht="20.85" customHeight="1">
      <c r="B96" s="126"/>
      <c r="D96" s="127" t="s">
        <v>76</v>
      </c>
      <c r="E96" s="137" t="s">
        <v>1129</v>
      </c>
      <c r="F96" s="137" t="s">
        <v>1527</v>
      </c>
      <c r="I96" s="129"/>
      <c r="J96" s="138">
        <f>BK96</f>
        <v>0</v>
      </c>
      <c r="L96" s="126"/>
      <c r="M96" s="131"/>
      <c r="N96" s="132"/>
      <c r="O96" s="132"/>
      <c r="P96" s="133">
        <f>SUM(P97:P110)</f>
        <v>0</v>
      </c>
      <c r="Q96" s="132"/>
      <c r="R96" s="133">
        <f>SUM(R97:R110)</f>
        <v>0</v>
      </c>
      <c r="S96" s="132"/>
      <c r="T96" s="134">
        <f>SUM(T97:T110)</f>
        <v>0</v>
      </c>
      <c r="AR96" s="127" t="s">
        <v>87</v>
      </c>
      <c r="AT96" s="135" t="s">
        <v>76</v>
      </c>
      <c r="AU96" s="135" t="s">
        <v>87</v>
      </c>
      <c r="AY96" s="127" t="s">
        <v>165</v>
      </c>
      <c r="BK96" s="136">
        <f>SUM(BK97:BK110)</f>
        <v>0</v>
      </c>
    </row>
    <row r="97" spans="2:65" s="1" customFormat="1" ht="16.5" customHeight="1">
      <c r="B97" s="139"/>
      <c r="C97" s="140" t="s">
        <v>188</v>
      </c>
      <c r="D97" s="140" t="s">
        <v>167</v>
      </c>
      <c r="E97" s="141" t="s">
        <v>1528</v>
      </c>
      <c r="F97" s="142" t="s">
        <v>1529</v>
      </c>
      <c r="G97" s="143" t="s">
        <v>325</v>
      </c>
      <c r="H97" s="144">
        <v>1</v>
      </c>
      <c r="I97" s="145"/>
      <c r="J97" s="146">
        <f t="shared" ref="J97:J110" si="0">ROUND(I97*H97,2)</f>
        <v>0</v>
      </c>
      <c r="K97" s="142" t="s">
        <v>1</v>
      </c>
      <c r="L97" s="30"/>
      <c r="M97" s="147" t="s">
        <v>1</v>
      </c>
      <c r="N97" s="148" t="s">
        <v>48</v>
      </c>
      <c r="O97" s="49"/>
      <c r="P97" s="149">
        <f t="shared" ref="P97:P110" si="1">O97*H97</f>
        <v>0</v>
      </c>
      <c r="Q97" s="149">
        <v>0</v>
      </c>
      <c r="R97" s="149">
        <f t="shared" ref="R97:R110" si="2">Q97*H97</f>
        <v>0</v>
      </c>
      <c r="S97" s="149">
        <v>0</v>
      </c>
      <c r="T97" s="150">
        <f t="shared" ref="T97:T110" si="3">S97*H97</f>
        <v>0</v>
      </c>
      <c r="AR97" s="16" t="s">
        <v>248</v>
      </c>
      <c r="AT97" s="16" t="s">
        <v>167</v>
      </c>
      <c r="AU97" s="16" t="s">
        <v>181</v>
      </c>
      <c r="AY97" s="16" t="s">
        <v>165</v>
      </c>
      <c r="BE97" s="151">
        <f t="shared" ref="BE97:BE110" si="4">IF(N97="základní",J97,0)</f>
        <v>0</v>
      </c>
      <c r="BF97" s="151">
        <f t="shared" ref="BF97:BF110" si="5">IF(N97="snížená",J97,0)</f>
        <v>0</v>
      </c>
      <c r="BG97" s="151">
        <f t="shared" ref="BG97:BG110" si="6">IF(N97="zákl. přenesená",J97,0)</f>
        <v>0</v>
      </c>
      <c r="BH97" s="151">
        <f t="shared" ref="BH97:BH110" si="7">IF(N97="sníž. přenesená",J97,0)</f>
        <v>0</v>
      </c>
      <c r="BI97" s="151">
        <f t="shared" ref="BI97:BI110" si="8">IF(N97="nulová",J97,0)</f>
        <v>0</v>
      </c>
      <c r="BJ97" s="16" t="s">
        <v>85</v>
      </c>
      <c r="BK97" s="151">
        <f t="shared" ref="BK97:BK110" si="9">ROUND(I97*H97,2)</f>
        <v>0</v>
      </c>
      <c r="BL97" s="16" t="s">
        <v>248</v>
      </c>
      <c r="BM97" s="16" t="s">
        <v>1530</v>
      </c>
    </row>
    <row r="98" spans="2:65" s="1" customFormat="1" ht="16.5" customHeight="1">
      <c r="B98" s="139"/>
      <c r="C98" s="140" t="s">
        <v>194</v>
      </c>
      <c r="D98" s="140" t="s">
        <v>167</v>
      </c>
      <c r="E98" s="141" t="s">
        <v>1531</v>
      </c>
      <c r="F98" s="142" t="s">
        <v>1532</v>
      </c>
      <c r="G98" s="143" t="s">
        <v>1516</v>
      </c>
      <c r="H98" s="144">
        <v>1</v>
      </c>
      <c r="I98" s="145"/>
      <c r="J98" s="146">
        <f t="shared" si="0"/>
        <v>0</v>
      </c>
      <c r="K98" s="142" t="s">
        <v>1</v>
      </c>
      <c r="L98" s="30"/>
      <c r="M98" s="147" t="s">
        <v>1</v>
      </c>
      <c r="N98" s="148" t="s">
        <v>48</v>
      </c>
      <c r="O98" s="49"/>
      <c r="P98" s="149">
        <f t="shared" si="1"/>
        <v>0</v>
      </c>
      <c r="Q98" s="149">
        <v>0</v>
      </c>
      <c r="R98" s="149">
        <f t="shared" si="2"/>
        <v>0</v>
      </c>
      <c r="S98" s="149">
        <v>0</v>
      </c>
      <c r="T98" s="150">
        <f t="shared" si="3"/>
        <v>0</v>
      </c>
      <c r="AR98" s="16" t="s">
        <v>248</v>
      </c>
      <c r="AT98" s="16" t="s">
        <v>167</v>
      </c>
      <c r="AU98" s="16" t="s">
        <v>181</v>
      </c>
      <c r="AY98" s="16" t="s">
        <v>165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6" t="s">
        <v>85</v>
      </c>
      <c r="BK98" s="151">
        <f t="shared" si="9"/>
        <v>0</v>
      </c>
      <c r="BL98" s="16" t="s">
        <v>248</v>
      </c>
      <c r="BM98" s="16" t="s">
        <v>1533</v>
      </c>
    </row>
    <row r="99" spans="2:65" s="1" customFormat="1" ht="16.5" customHeight="1">
      <c r="B99" s="139"/>
      <c r="C99" s="140" t="s">
        <v>198</v>
      </c>
      <c r="D99" s="140" t="s">
        <v>167</v>
      </c>
      <c r="E99" s="141" t="s">
        <v>1534</v>
      </c>
      <c r="F99" s="142" t="s">
        <v>1535</v>
      </c>
      <c r="G99" s="143" t="s">
        <v>325</v>
      </c>
      <c r="H99" s="144">
        <v>1</v>
      </c>
      <c r="I99" s="145"/>
      <c r="J99" s="146">
        <f t="shared" si="0"/>
        <v>0</v>
      </c>
      <c r="K99" s="142" t="s">
        <v>1</v>
      </c>
      <c r="L99" s="30"/>
      <c r="M99" s="147" t="s">
        <v>1</v>
      </c>
      <c r="N99" s="148" t="s">
        <v>48</v>
      </c>
      <c r="O99" s="49"/>
      <c r="P99" s="149">
        <f t="shared" si="1"/>
        <v>0</v>
      </c>
      <c r="Q99" s="149">
        <v>0</v>
      </c>
      <c r="R99" s="149">
        <f t="shared" si="2"/>
        <v>0</v>
      </c>
      <c r="S99" s="149">
        <v>0</v>
      </c>
      <c r="T99" s="150">
        <f t="shared" si="3"/>
        <v>0</v>
      </c>
      <c r="AR99" s="16" t="s">
        <v>248</v>
      </c>
      <c r="AT99" s="16" t="s">
        <v>167</v>
      </c>
      <c r="AU99" s="16" t="s">
        <v>181</v>
      </c>
      <c r="AY99" s="16" t="s">
        <v>165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6" t="s">
        <v>85</v>
      </c>
      <c r="BK99" s="151">
        <f t="shared" si="9"/>
        <v>0</v>
      </c>
      <c r="BL99" s="16" t="s">
        <v>248</v>
      </c>
      <c r="BM99" s="16" t="s">
        <v>1536</v>
      </c>
    </row>
    <row r="100" spans="2:65" s="1" customFormat="1" ht="16.5" customHeight="1">
      <c r="B100" s="139"/>
      <c r="C100" s="140" t="s">
        <v>204</v>
      </c>
      <c r="D100" s="140" t="s">
        <v>167</v>
      </c>
      <c r="E100" s="141" t="s">
        <v>1537</v>
      </c>
      <c r="F100" s="142" t="s">
        <v>1538</v>
      </c>
      <c r="G100" s="143" t="s">
        <v>1516</v>
      </c>
      <c r="H100" s="144">
        <v>17</v>
      </c>
      <c r="I100" s="145"/>
      <c r="J100" s="146">
        <f t="shared" si="0"/>
        <v>0</v>
      </c>
      <c r="K100" s="142" t="s">
        <v>1</v>
      </c>
      <c r="L100" s="30"/>
      <c r="M100" s="147" t="s">
        <v>1</v>
      </c>
      <c r="N100" s="148" t="s">
        <v>48</v>
      </c>
      <c r="O100" s="49"/>
      <c r="P100" s="149">
        <f t="shared" si="1"/>
        <v>0</v>
      </c>
      <c r="Q100" s="149">
        <v>0</v>
      </c>
      <c r="R100" s="149">
        <f t="shared" si="2"/>
        <v>0</v>
      </c>
      <c r="S100" s="149">
        <v>0</v>
      </c>
      <c r="T100" s="150">
        <f t="shared" si="3"/>
        <v>0</v>
      </c>
      <c r="AR100" s="16" t="s">
        <v>248</v>
      </c>
      <c r="AT100" s="16" t="s">
        <v>167</v>
      </c>
      <c r="AU100" s="16" t="s">
        <v>181</v>
      </c>
      <c r="AY100" s="16" t="s">
        <v>165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6" t="s">
        <v>85</v>
      </c>
      <c r="BK100" s="151">
        <f t="shared" si="9"/>
        <v>0</v>
      </c>
      <c r="BL100" s="16" t="s">
        <v>248</v>
      </c>
      <c r="BM100" s="16" t="s">
        <v>1539</v>
      </c>
    </row>
    <row r="101" spans="2:65" s="1" customFormat="1" ht="16.5" customHeight="1">
      <c r="B101" s="139"/>
      <c r="C101" s="140" t="s">
        <v>208</v>
      </c>
      <c r="D101" s="140" t="s">
        <v>167</v>
      </c>
      <c r="E101" s="141" t="s">
        <v>1540</v>
      </c>
      <c r="F101" s="142" t="s">
        <v>1541</v>
      </c>
      <c r="G101" s="143" t="s">
        <v>1516</v>
      </c>
      <c r="H101" s="144">
        <v>1</v>
      </c>
      <c r="I101" s="145"/>
      <c r="J101" s="146">
        <f t="shared" si="0"/>
        <v>0</v>
      </c>
      <c r="K101" s="142" t="s">
        <v>1</v>
      </c>
      <c r="L101" s="30"/>
      <c r="M101" s="147" t="s">
        <v>1</v>
      </c>
      <c r="N101" s="148" t="s">
        <v>48</v>
      </c>
      <c r="O101" s="49"/>
      <c r="P101" s="149">
        <f t="shared" si="1"/>
        <v>0</v>
      </c>
      <c r="Q101" s="149">
        <v>0</v>
      </c>
      <c r="R101" s="149">
        <f t="shared" si="2"/>
        <v>0</v>
      </c>
      <c r="S101" s="149">
        <v>0</v>
      </c>
      <c r="T101" s="150">
        <f t="shared" si="3"/>
        <v>0</v>
      </c>
      <c r="AR101" s="16" t="s">
        <v>248</v>
      </c>
      <c r="AT101" s="16" t="s">
        <v>167</v>
      </c>
      <c r="AU101" s="16" t="s">
        <v>181</v>
      </c>
      <c r="AY101" s="16" t="s">
        <v>165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6" t="s">
        <v>85</v>
      </c>
      <c r="BK101" s="151">
        <f t="shared" si="9"/>
        <v>0</v>
      </c>
      <c r="BL101" s="16" t="s">
        <v>248</v>
      </c>
      <c r="BM101" s="16" t="s">
        <v>1542</v>
      </c>
    </row>
    <row r="102" spans="2:65" s="1" customFormat="1" ht="16.5" customHeight="1">
      <c r="B102" s="139"/>
      <c r="C102" s="140" t="s">
        <v>214</v>
      </c>
      <c r="D102" s="140" t="s">
        <v>167</v>
      </c>
      <c r="E102" s="141" t="s">
        <v>1543</v>
      </c>
      <c r="F102" s="142" t="s">
        <v>1544</v>
      </c>
      <c r="G102" s="143" t="s">
        <v>1516</v>
      </c>
      <c r="H102" s="144">
        <v>1</v>
      </c>
      <c r="I102" s="145"/>
      <c r="J102" s="146">
        <f t="shared" si="0"/>
        <v>0</v>
      </c>
      <c r="K102" s="142" t="s">
        <v>1</v>
      </c>
      <c r="L102" s="30"/>
      <c r="M102" s="147" t="s">
        <v>1</v>
      </c>
      <c r="N102" s="148" t="s">
        <v>48</v>
      </c>
      <c r="O102" s="49"/>
      <c r="P102" s="149">
        <f t="shared" si="1"/>
        <v>0</v>
      </c>
      <c r="Q102" s="149">
        <v>0</v>
      </c>
      <c r="R102" s="149">
        <f t="shared" si="2"/>
        <v>0</v>
      </c>
      <c r="S102" s="149">
        <v>0</v>
      </c>
      <c r="T102" s="150">
        <f t="shared" si="3"/>
        <v>0</v>
      </c>
      <c r="AR102" s="16" t="s">
        <v>248</v>
      </c>
      <c r="AT102" s="16" t="s">
        <v>167</v>
      </c>
      <c r="AU102" s="16" t="s">
        <v>181</v>
      </c>
      <c r="AY102" s="16" t="s">
        <v>165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6" t="s">
        <v>85</v>
      </c>
      <c r="BK102" s="151">
        <f t="shared" si="9"/>
        <v>0</v>
      </c>
      <c r="BL102" s="16" t="s">
        <v>248</v>
      </c>
      <c r="BM102" s="16" t="s">
        <v>1545</v>
      </c>
    </row>
    <row r="103" spans="2:65" s="1" customFormat="1" ht="16.5" customHeight="1">
      <c r="B103" s="139"/>
      <c r="C103" s="140" t="s">
        <v>218</v>
      </c>
      <c r="D103" s="140" t="s">
        <v>167</v>
      </c>
      <c r="E103" s="141" t="s">
        <v>1546</v>
      </c>
      <c r="F103" s="142" t="s">
        <v>1547</v>
      </c>
      <c r="G103" s="143" t="s">
        <v>1516</v>
      </c>
      <c r="H103" s="144">
        <v>2</v>
      </c>
      <c r="I103" s="145"/>
      <c r="J103" s="146">
        <f t="shared" si="0"/>
        <v>0</v>
      </c>
      <c r="K103" s="142" t="s">
        <v>1</v>
      </c>
      <c r="L103" s="30"/>
      <c r="M103" s="147" t="s">
        <v>1</v>
      </c>
      <c r="N103" s="148" t="s">
        <v>48</v>
      </c>
      <c r="O103" s="49"/>
      <c r="P103" s="149">
        <f t="shared" si="1"/>
        <v>0</v>
      </c>
      <c r="Q103" s="149">
        <v>0</v>
      </c>
      <c r="R103" s="149">
        <f t="shared" si="2"/>
        <v>0</v>
      </c>
      <c r="S103" s="149">
        <v>0</v>
      </c>
      <c r="T103" s="150">
        <f t="shared" si="3"/>
        <v>0</v>
      </c>
      <c r="AR103" s="16" t="s">
        <v>248</v>
      </c>
      <c r="AT103" s="16" t="s">
        <v>167</v>
      </c>
      <c r="AU103" s="16" t="s">
        <v>181</v>
      </c>
      <c r="AY103" s="16" t="s">
        <v>165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6" t="s">
        <v>85</v>
      </c>
      <c r="BK103" s="151">
        <f t="shared" si="9"/>
        <v>0</v>
      </c>
      <c r="BL103" s="16" t="s">
        <v>248</v>
      </c>
      <c r="BM103" s="16" t="s">
        <v>1548</v>
      </c>
    </row>
    <row r="104" spans="2:65" s="1" customFormat="1" ht="16.5" customHeight="1">
      <c r="B104" s="139"/>
      <c r="C104" s="140" t="s">
        <v>227</v>
      </c>
      <c r="D104" s="140" t="s">
        <v>167</v>
      </c>
      <c r="E104" s="141" t="s">
        <v>1549</v>
      </c>
      <c r="F104" s="142" t="s">
        <v>1550</v>
      </c>
      <c r="G104" s="143" t="s">
        <v>1516</v>
      </c>
      <c r="H104" s="144">
        <v>3</v>
      </c>
      <c r="I104" s="145"/>
      <c r="J104" s="146">
        <f t="shared" si="0"/>
        <v>0</v>
      </c>
      <c r="K104" s="142" t="s">
        <v>1</v>
      </c>
      <c r="L104" s="30"/>
      <c r="M104" s="147" t="s">
        <v>1</v>
      </c>
      <c r="N104" s="148" t="s">
        <v>48</v>
      </c>
      <c r="O104" s="49"/>
      <c r="P104" s="149">
        <f t="shared" si="1"/>
        <v>0</v>
      </c>
      <c r="Q104" s="149">
        <v>0</v>
      </c>
      <c r="R104" s="149">
        <f t="shared" si="2"/>
        <v>0</v>
      </c>
      <c r="S104" s="149">
        <v>0</v>
      </c>
      <c r="T104" s="150">
        <f t="shared" si="3"/>
        <v>0</v>
      </c>
      <c r="AR104" s="16" t="s">
        <v>248</v>
      </c>
      <c r="AT104" s="16" t="s">
        <v>167</v>
      </c>
      <c r="AU104" s="16" t="s">
        <v>181</v>
      </c>
      <c r="AY104" s="16" t="s">
        <v>165</v>
      </c>
      <c r="BE104" s="151">
        <f t="shared" si="4"/>
        <v>0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6" t="s">
        <v>85</v>
      </c>
      <c r="BK104" s="151">
        <f t="shared" si="9"/>
        <v>0</v>
      </c>
      <c r="BL104" s="16" t="s">
        <v>248</v>
      </c>
      <c r="BM104" s="16" t="s">
        <v>1551</v>
      </c>
    </row>
    <row r="105" spans="2:65" s="1" customFormat="1" ht="16.5" customHeight="1">
      <c r="B105" s="139"/>
      <c r="C105" s="140" t="s">
        <v>231</v>
      </c>
      <c r="D105" s="140" t="s">
        <v>167</v>
      </c>
      <c r="E105" s="141" t="s">
        <v>1552</v>
      </c>
      <c r="F105" s="142" t="s">
        <v>1553</v>
      </c>
      <c r="G105" s="143" t="s">
        <v>1516</v>
      </c>
      <c r="H105" s="144">
        <v>1</v>
      </c>
      <c r="I105" s="145"/>
      <c r="J105" s="146">
        <f t="shared" si="0"/>
        <v>0</v>
      </c>
      <c r="K105" s="142" t="s">
        <v>1</v>
      </c>
      <c r="L105" s="30"/>
      <c r="M105" s="147" t="s">
        <v>1</v>
      </c>
      <c r="N105" s="148" t="s">
        <v>48</v>
      </c>
      <c r="O105" s="49"/>
      <c r="P105" s="149">
        <f t="shared" si="1"/>
        <v>0</v>
      </c>
      <c r="Q105" s="149">
        <v>0</v>
      </c>
      <c r="R105" s="149">
        <f t="shared" si="2"/>
        <v>0</v>
      </c>
      <c r="S105" s="149">
        <v>0</v>
      </c>
      <c r="T105" s="150">
        <f t="shared" si="3"/>
        <v>0</v>
      </c>
      <c r="AR105" s="16" t="s">
        <v>248</v>
      </c>
      <c r="AT105" s="16" t="s">
        <v>167</v>
      </c>
      <c r="AU105" s="16" t="s">
        <v>181</v>
      </c>
      <c r="AY105" s="16" t="s">
        <v>165</v>
      </c>
      <c r="BE105" s="151">
        <f t="shared" si="4"/>
        <v>0</v>
      </c>
      <c r="BF105" s="151">
        <f t="shared" si="5"/>
        <v>0</v>
      </c>
      <c r="BG105" s="151">
        <f t="shared" si="6"/>
        <v>0</v>
      </c>
      <c r="BH105" s="151">
        <f t="shared" si="7"/>
        <v>0</v>
      </c>
      <c r="BI105" s="151">
        <f t="shared" si="8"/>
        <v>0</v>
      </c>
      <c r="BJ105" s="16" t="s">
        <v>85</v>
      </c>
      <c r="BK105" s="151">
        <f t="shared" si="9"/>
        <v>0</v>
      </c>
      <c r="BL105" s="16" t="s">
        <v>248</v>
      </c>
      <c r="BM105" s="16" t="s">
        <v>1554</v>
      </c>
    </row>
    <row r="106" spans="2:65" s="1" customFormat="1" ht="16.5" customHeight="1">
      <c r="B106" s="139"/>
      <c r="C106" s="140" t="s">
        <v>235</v>
      </c>
      <c r="D106" s="140" t="s">
        <v>167</v>
      </c>
      <c r="E106" s="141" t="s">
        <v>1555</v>
      </c>
      <c r="F106" s="142" t="s">
        <v>1556</v>
      </c>
      <c r="G106" s="143" t="s">
        <v>1516</v>
      </c>
      <c r="H106" s="144">
        <v>2</v>
      </c>
      <c r="I106" s="145"/>
      <c r="J106" s="146">
        <f t="shared" si="0"/>
        <v>0</v>
      </c>
      <c r="K106" s="142" t="s">
        <v>1</v>
      </c>
      <c r="L106" s="30"/>
      <c r="M106" s="147" t="s">
        <v>1</v>
      </c>
      <c r="N106" s="148" t="s">
        <v>48</v>
      </c>
      <c r="O106" s="49"/>
      <c r="P106" s="149">
        <f t="shared" si="1"/>
        <v>0</v>
      </c>
      <c r="Q106" s="149">
        <v>0</v>
      </c>
      <c r="R106" s="149">
        <f t="shared" si="2"/>
        <v>0</v>
      </c>
      <c r="S106" s="149">
        <v>0</v>
      </c>
      <c r="T106" s="150">
        <f t="shared" si="3"/>
        <v>0</v>
      </c>
      <c r="AR106" s="16" t="s">
        <v>248</v>
      </c>
      <c r="AT106" s="16" t="s">
        <v>167</v>
      </c>
      <c r="AU106" s="16" t="s">
        <v>181</v>
      </c>
      <c r="AY106" s="16" t="s">
        <v>165</v>
      </c>
      <c r="BE106" s="151">
        <f t="shared" si="4"/>
        <v>0</v>
      </c>
      <c r="BF106" s="151">
        <f t="shared" si="5"/>
        <v>0</v>
      </c>
      <c r="BG106" s="151">
        <f t="shared" si="6"/>
        <v>0</v>
      </c>
      <c r="BH106" s="151">
        <f t="shared" si="7"/>
        <v>0</v>
      </c>
      <c r="BI106" s="151">
        <f t="shared" si="8"/>
        <v>0</v>
      </c>
      <c r="BJ106" s="16" t="s">
        <v>85</v>
      </c>
      <c r="BK106" s="151">
        <f t="shared" si="9"/>
        <v>0</v>
      </c>
      <c r="BL106" s="16" t="s">
        <v>248</v>
      </c>
      <c r="BM106" s="16" t="s">
        <v>1557</v>
      </c>
    </row>
    <row r="107" spans="2:65" s="1" customFormat="1" ht="16.5" customHeight="1">
      <c r="B107" s="139"/>
      <c r="C107" s="140" t="s">
        <v>8</v>
      </c>
      <c r="D107" s="140" t="s">
        <v>167</v>
      </c>
      <c r="E107" s="141" t="s">
        <v>1558</v>
      </c>
      <c r="F107" s="142" t="s">
        <v>1559</v>
      </c>
      <c r="G107" s="143" t="s">
        <v>1516</v>
      </c>
      <c r="H107" s="144">
        <v>1</v>
      </c>
      <c r="I107" s="145"/>
      <c r="J107" s="146">
        <f t="shared" si="0"/>
        <v>0</v>
      </c>
      <c r="K107" s="142" t="s">
        <v>1</v>
      </c>
      <c r="L107" s="30"/>
      <c r="M107" s="147" t="s">
        <v>1</v>
      </c>
      <c r="N107" s="148" t="s">
        <v>48</v>
      </c>
      <c r="O107" s="49"/>
      <c r="P107" s="149">
        <f t="shared" si="1"/>
        <v>0</v>
      </c>
      <c r="Q107" s="149">
        <v>0</v>
      </c>
      <c r="R107" s="149">
        <f t="shared" si="2"/>
        <v>0</v>
      </c>
      <c r="S107" s="149">
        <v>0</v>
      </c>
      <c r="T107" s="150">
        <f t="shared" si="3"/>
        <v>0</v>
      </c>
      <c r="AR107" s="16" t="s">
        <v>248</v>
      </c>
      <c r="AT107" s="16" t="s">
        <v>167</v>
      </c>
      <c r="AU107" s="16" t="s">
        <v>181</v>
      </c>
      <c r="AY107" s="16" t="s">
        <v>165</v>
      </c>
      <c r="BE107" s="151">
        <f t="shared" si="4"/>
        <v>0</v>
      </c>
      <c r="BF107" s="151">
        <f t="shared" si="5"/>
        <v>0</v>
      </c>
      <c r="BG107" s="151">
        <f t="shared" si="6"/>
        <v>0</v>
      </c>
      <c r="BH107" s="151">
        <f t="shared" si="7"/>
        <v>0</v>
      </c>
      <c r="BI107" s="151">
        <f t="shared" si="8"/>
        <v>0</v>
      </c>
      <c r="BJ107" s="16" t="s">
        <v>85</v>
      </c>
      <c r="BK107" s="151">
        <f t="shared" si="9"/>
        <v>0</v>
      </c>
      <c r="BL107" s="16" t="s">
        <v>248</v>
      </c>
      <c r="BM107" s="16" t="s">
        <v>1560</v>
      </c>
    </row>
    <row r="108" spans="2:65" s="1" customFormat="1" ht="16.5" customHeight="1">
      <c r="B108" s="139"/>
      <c r="C108" s="140" t="s">
        <v>248</v>
      </c>
      <c r="D108" s="140" t="s">
        <v>167</v>
      </c>
      <c r="E108" s="141" t="s">
        <v>1561</v>
      </c>
      <c r="F108" s="142" t="s">
        <v>1562</v>
      </c>
      <c r="G108" s="143" t="s">
        <v>1516</v>
      </c>
      <c r="H108" s="144">
        <v>2</v>
      </c>
      <c r="I108" s="145"/>
      <c r="J108" s="146">
        <f t="shared" si="0"/>
        <v>0</v>
      </c>
      <c r="K108" s="142" t="s">
        <v>1</v>
      </c>
      <c r="L108" s="30"/>
      <c r="M108" s="147" t="s">
        <v>1</v>
      </c>
      <c r="N108" s="148" t="s">
        <v>48</v>
      </c>
      <c r="O108" s="49"/>
      <c r="P108" s="149">
        <f t="shared" si="1"/>
        <v>0</v>
      </c>
      <c r="Q108" s="149">
        <v>0</v>
      </c>
      <c r="R108" s="149">
        <f t="shared" si="2"/>
        <v>0</v>
      </c>
      <c r="S108" s="149">
        <v>0</v>
      </c>
      <c r="T108" s="150">
        <f t="shared" si="3"/>
        <v>0</v>
      </c>
      <c r="AR108" s="16" t="s">
        <v>248</v>
      </c>
      <c r="AT108" s="16" t="s">
        <v>167</v>
      </c>
      <c r="AU108" s="16" t="s">
        <v>181</v>
      </c>
      <c r="AY108" s="16" t="s">
        <v>165</v>
      </c>
      <c r="BE108" s="151">
        <f t="shared" si="4"/>
        <v>0</v>
      </c>
      <c r="BF108" s="151">
        <f t="shared" si="5"/>
        <v>0</v>
      </c>
      <c r="BG108" s="151">
        <f t="shared" si="6"/>
        <v>0</v>
      </c>
      <c r="BH108" s="151">
        <f t="shared" si="7"/>
        <v>0</v>
      </c>
      <c r="BI108" s="151">
        <f t="shared" si="8"/>
        <v>0</v>
      </c>
      <c r="BJ108" s="16" t="s">
        <v>85</v>
      </c>
      <c r="BK108" s="151">
        <f t="shared" si="9"/>
        <v>0</v>
      </c>
      <c r="BL108" s="16" t="s">
        <v>248</v>
      </c>
      <c r="BM108" s="16" t="s">
        <v>1563</v>
      </c>
    </row>
    <row r="109" spans="2:65" s="1" customFormat="1" ht="16.5" customHeight="1">
      <c r="B109" s="139"/>
      <c r="C109" s="140" t="s">
        <v>255</v>
      </c>
      <c r="D109" s="140" t="s">
        <v>167</v>
      </c>
      <c r="E109" s="141" t="s">
        <v>1564</v>
      </c>
      <c r="F109" s="142" t="s">
        <v>1522</v>
      </c>
      <c r="G109" s="143" t="s">
        <v>325</v>
      </c>
      <c r="H109" s="144">
        <v>1</v>
      </c>
      <c r="I109" s="145"/>
      <c r="J109" s="146">
        <f t="shared" si="0"/>
        <v>0</v>
      </c>
      <c r="K109" s="142" t="s">
        <v>1</v>
      </c>
      <c r="L109" s="30"/>
      <c r="M109" s="147" t="s">
        <v>1</v>
      </c>
      <c r="N109" s="148" t="s">
        <v>48</v>
      </c>
      <c r="O109" s="49"/>
      <c r="P109" s="149">
        <f t="shared" si="1"/>
        <v>0</v>
      </c>
      <c r="Q109" s="149">
        <v>0</v>
      </c>
      <c r="R109" s="149">
        <f t="shared" si="2"/>
        <v>0</v>
      </c>
      <c r="S109" s="149">
        <v>0</v>
      </c>
      <c r="T109" s="150">
        <f t="shared" si="3"/>
        <v>0</v>
      </c>
      <c r="AR109" s="16" t="s">
        <v>248</v>
      </c>
      <c r="AT109" s="16" t="s">
        <v>167</v>
      </c>
      <c r="AU109" s="16" t="s">
        <v>181</v>
      </c>
      <c r="AY109" s="16" t="s">
        <v>165</v>
      </c>
      <c r="BE109" s="151">
        <f t="shared" si="4"/>
        <v>0</v>
      </c>
      <c r="BF109" s="151">
        <f t="shared" si="5"/>
        <v>0</v>
      </c>
      <c r="BG109" s="151">
        <f t="shared" si="6"/>
        <v>0</v>
      </c>
      <c r="BH109" s="151">
        <f t="shared" si="7"/>
        <v>0</v>
      </c>
      <c r="BI109" s="151">
        <f t="shared" si="8"/>
        <v>0</v>
      </c>
      <c r="BJ109" s="16" t="s">
        <v>85</v>
      </c>
      <c r="BK109" s="151">
        <f t="shared" si="9"/>
        <v>0</v>
      </c>
      <c r="BL109" s="16" t="s">
        <v>248</v>
      </c>
      <c r="BM109" s="16" t="s">
        <v>1565</v>
      </c>
    </row>
    <row r="110" spans="2:65" s="1" customFormat="1" ht="16.5" customHeight="1">
      <c r="B110" s="139"/>
      <c r="C110" s="140" t="s">
        <v>262</v>
      </c>
      <c r="D110" s="140" t="s">
        <v>167</v>
      </c>
      <c r="E110" s="141" t="s">
        <v>1566</v>
      </c>
      <c r="F110" s="142" t="s">
        <v>1525</v>
      </c>
      <c r="G110" s="143" t="s">
        <v>325</v>
      </c>
      <c r="H110" s="144">
        <v>1</v>
      </c>
      <c r="I110" s="145"/>
      <c r="J110" s="146">
        <f t="shared" si="0"/>
        <v>0</v>
      </c>
      <c r="K110" s="142" t="s">
        <v>1</v>
      </c>
      <c r="L110" s="30"/>
      <c r="M110" s="147" t="s">
        <v>1</v>
      </c>
      <c r="N110" s="148" t="s">
        <v>48</v>
      </c>
      <c r="O110" s="49"/>
      <c r="P110" s="149">
        <f t="shared" si="1"/>
        <v>0</v>
      </c>
      <c r="Q110" s="149">
        <v>0</v>
      </c>
      <c r="R110" s="149">
        <f t="shared" si="2"/>
        <v>0</v>
      </c>
      <c r="S110" s="149">
        <v>0</v>
      </c>
      <c r="T110" s="150">
        <f t="shared" si="3"/>
        <v>0</v>
      </c>
      <c r="AR110" s="16" t="s">
        <v>248</v>
      </c>
      <c r="AT110" s="16" t="s">
        <v>167</v>
      </c>
      <c r="AU110" s="16" t="s">
        <v>181</v>
      </c>
      <c r="AY110" s="16" t="s">
        <v>165</v>
      </c>
      <c r="BE110" s="151">
        <f t="shared" si="4"/>
        <v>0</v>
      </c>
      <c r="BF110" s="151">
        <f t="shared" si="5"/>
        <v>0</v>
      </c>
      <c r="BG110" s="151">
        <f t="shared" si="6"/>
        <v>0</v>
      </c>
      <c r="BH110" s="151">
        <f t="shared" si="7"/>
        <v>0</v>
      </c>
      <c r="BI110" s="151">
        <f t="shared" si="8"/>
        <v>0</v>
      </c>
      <c r="BJ110" s="16" t="s">
        <v>85</v>
      </c>
      <c r="BK110" s="151">
        <f t="shared" si="9"/>
        <v>0</v>
      </c>
      <c r="BL110" s="16" t="s">
        <v>248</v>
      </c>
      <c r="BM110" s="16" t="s">
        <v>1567</v>
      </c>
    </row>
    <row r="111" spans="2:65" s="10" customFormat="1" ht="20.85" customHeight="1">
      <c r="B111" s="126"/>
      <c r="D111" s="127" t="s">
        <v>76</v>
      </c>
      <c r="E111" s="137" t="s">
        <v>1137</v>
      </c>
      <c r="F111" s="137" t="s">
        <v>1568</v>
      </c>
      <c r="I111" s="129"/>
      <c r="J111" s="138">
        <f>BK111</f>
        <v>0</v>
      </c>
      <c r="L111" s="126"/>
      <c r="M111" s="131"/>
      <c r="N111" s="132"/>
      <c r="O111" s="132"/>
      <c r="P111" s="133">
        <f>SUM(P112:P137)</f>
        <v>0</v>
      </c>
      <c r="Q111" s="132"/>
      <c r="R111" s="133">
        <f>SUM(R112:R137)</f>
        <v>0</v>
      </c>
      <c r="S111" s="132"/>
      <c r="T111" s="134">
        <f>SUM(T112:T137)</f>
        <v>0</v>
      </c>
      <c r="AR111" s="127" t="s">
        <v>87</v>
      </c>
      <c r="AT111" s="135" t="s">
        <v>76</v>
      </c>
      <c r="AU111" s="135" t="s">
        <v>87</v>
      </c>
      <c r="AY111" s="127" t="s">
        <v>165</v>
      </c>
      <c r="BK111" s="136">
        <f>SUM(BK112:BK137)</f>
        <v>0</v>
      </c>
    </row>
    <row r="112" spans="2:65" s="1" customFormat="1" ht="16.5" customHeight="1">
      <c r="B112" s="139"/>
      <c r="C112" s="140" t="s">
        <v>269</v>
      </c>
      <c r="D112" s="140" t="s">
        <v>167</v>
      </c>
      <c r="E112" s="141" t="s">
        <v>1569</v>
      </c>
      <c r="F112" s="142" t="s">
        <v>1570</v>
      </c>
      <c r="G112" s="143" t="s">
        <v>1516</v>
      </c>
      <c r="H112" s="144">
        <v>11</v>
      </c>
      <c r="I112" s="145"/>
      <c r="J112" s="146">
        <f t="shared" ref="J112:J137" si="10">ROUND(I112*H112,2)</f>
        <v>0</v>
      </c>
      <c r="K112" s="142" t="s">
        <v>1</v>
      </c>
      <c r="L112" s="30"/>
      <c r="M112" s="147" t="s">
        <v>1</v>
      </c>
      <c r="N112" s="148" t="s">
        <v>48</v>
      </c>
      <c r="O112" s="49"/>
      <c r="P112" s="149">
        <f t="shared" ref="P112:P137" si="11">O112*H112</f>
        <v>0</v>
      </c>
      <c r="Q112" s="149">
        <v>0</v>
      </c>
      <c r="R112" s="149">
        <f t="shared" ref="R112:R137" si="12">Q112*H112</f>
        <v>0</v>
      </c>
      <c r="S112" s="149">
        <v>0</v>
      </c>
      <c r="T112" s="150">
        <f t="shared" ref="T112:T137" si="13">S112*H112</f>
        <v>0</v>
      </c>
      <c r="AR112" s="16" t="s">
        <v>248</v>
      </c>
      <c r="AT112" s="16" t="s">
        <v>167</v>
      </c>
      <c r="AU112" s="16" t="s">
        <v>181</v>
      </c>
      <c r="AY112" s="16" t="s">
        <v>165</v>
      </c>
      <c r="BE112" s="151">
        <f t="shared" ref="BE112:BE137" si="14">IF(N112="základní",J112,0)</f>
        <v>0</v>
      </c>
      <c r="BF112" s="151">
        <f t="shared" ref="BF112:BF137" si="15">IF(N112="snížená",J112,0)</f>
        <v>0</v>
      </c>
      <c r="BG112" s="151">
        <f t="shared" ref="BG112:BG137" si="16">IF(N112="zákl. přenesená",J112,0)</f>
        <v>0</v>
      </c>
      <c r="BH112" s="151">
        <f t="shared" ref="BH112:BH137" si="17">IF(N112="sníž. přenesená",J112,0)</f>
        <v>0</v>
      </c>
      <c r="BI112" s="151">
        <f t="shared" ref="BI112:BI137" si="18">IF(N112="nulová",J112,0)</f>
        <v>0</v>
      </c>
      <c r="BJ112" s="16" t="s">
        <v>85</v>
      </c>
      <c r="BK112" s="151">
        <f t="shared" ref="BK112:BK137" si="19">ROUND(I112*H112,2)</f>
        <v>0</v>
      </c>
      <c r="BL112" s="16" t="s">
        <v>248</v>
      </c>
      <c r="BM112" s="16" t="s">
        <v>1571</v>
      </c>
    </row>
    <row r="113" spans="2:65" s="1" customFormat="1" ht="16.5" customHeight="1">
      <c r="B113" s="139"/>
      <c r="C113" s="140" t="s">
        <v>274</v>
      </c>
      <c r="D113" s="140" t="s">
        <v>167</v>
      </c>
      <c r="E113" s="141" t="s">
        <v>1572</v>
      </c>
      <c r="F113" s="142" t="s">
        <v>1573</v>
      </c>
      <c r="G113" s="143" t="s">
        <v>1516</v>
      </c>
      <c r="H113" s="144">
        <v>4</v>
      </c>
      <c r="I113" s="145"/>
      <c r="J113" s="146">
        <f t="shared" si="10"/>
        <v>0</v>
      </c>
      <c r="K113" s="142" t="s">
        <v>1</v>
      </c>
      <c r="L113" s="30"/>
      <c r="M113" s="147" t="s">
        <v>1</v>
      </c>
      <c r="N113" s="148" t="s">
        <v>48</v>
      </c>
      <c r="O113" s="49"/>
      <c r="P113" s="149">
        <f t="shared" si="11"/>
        <v>0</v>
      </c>
      <c r="Q113" s="149">
        <v>0</v>
      </c>
      <c r="R113" s="149">
        <f t="shared" si="12"/>
        <v>0</v>
      </c>
      <c r="S113" s="149">
        <v>0</v>
      </c>
      <c r="T113" s="150">
        <f t="shared" si="13"/>
        <v>0</v>
      </c>
      <c r="AR113" s="16" t="s">
        <v>248</v>
      </c>
      <c r="AT113" s="16" t="s">
        <v>167</v>
      </c>
      <c r="AU113" s="16" t="s">
        <v>181</v>
      </c>
      <c r="AY113" s="16" t="s">
        <v>165</v>
      </c>
      <c r="BE113" s="151">
        <f t="shared" si="14"/>
        <v>0</v>
      </c>
      <c r="BF113" s="151">
        <f t="shared" si="15"/>
        <v>0</v>
      </c>
      <c r="BG113" s="151">
        <f t="shared" si="16"/>
        <v>0</v>
      </c>
      <c r="BH113" s="151">
        <f t="shared" si="17"/>
        <v>0</v>
      </c>
      <c r="BI113" s="151">
        <f t="shared" si="18"/>
        <v>0</v>
      </c>
      <c r="BJ113" s="16" t="s">
        <v>85</v>
      </c>
      <c r="BK113" s="151">
        <f t="shared" si="19"/>
        <v>0</v>
      </c>
      <c r="BL113" s="16" t="s">
        <v>248</v>
      </c>
      <c r="BM113" s="16" t="s">
        <v>1574</v>
      </c>
    </row>
    <row r="114" spans="2:65" s="1" customFormat="1" ht="16.5" customHeight="1">
      <c r="B114" s="139"/>
      <c r="C114" s="140" t="s">
        <v>7</v>
      </c>
      <c r="D114" s="140" t="s">
        <v>167</v>
      </c>
      <c r="E114" s="141" t="s">
        <v>1575</v>
      </c>
      <c r="F114" s="142" t="s">
        <v>1576</v>
      </c>
      <c r="G114" s="143" t="s">
        <v>1516</v>
      </c>
      <c r="H114" s="144">
        <v>1</v>
      </c>
      <c r="I114" s="145"/>
      <c r="J114" s="146">
        <f t="shared" si="10"/>
        <v>0</v>
      </c>
      <c r="K114" s="142" t="s">
        <v>1</v>
      </c>
      <c r="L114" s="30"/>
      <c r="M114" s="147" t="s">
        <v>1</v>
      </c>
      <c r="N114" s="148" t="s">
        <v>48</v>
      </c>
      <c r="O114" s="49"/>
      <c r="P114" s="149">
        <f t="shared" si="11"/>
        <v>0</v>
      </c>
      <c r="Q114" s="149">
        <v>0</v>
      </c>
      <c r="R114" s="149">
        <f t="shared" si="12"/>
        <v>0</v>
      </c>
      <c r="S114" s="149">
        <v>0</v>
      </c>
      <c r="T114" s="150">
        <f t="shared" si="13"/>
        <v>0</v>
      </c>
      <c r="AR114" s="16" t="s">
        <v>248</v>
      </c>
      <c r="AT114" s="16" t="s">
        <v>167</v>
      </c>
      <c r="AU114" s="16" t="s">
        <v>181</v>
      </c>
      <c r="AY114" s="16" t="s">
        <v>165</v>
      </c>
      <c r="BE114" s="151">
        <f t="shared" si="14"/>
        <v>0</v>
      </c>
      <c r="BF114" s="151">
        <f t="shared" si="15"/>
        <v>0</v>
      </c>
      <c r="BG114" s="151">
        <f t="shared" si="16"/>
        <v>0</v>
      </c>
      <c r="BH114" s="151">
        <f t="shared" si="17"/>
        <v>0</v>
      </c>
      <c r="BI114" s="151">
        <f t="shared" si="18"/>
        <v>0</v>
      </c>
      <c r="BJ114" s="16" t="s">
        <v>85</v>
      </c>
      <c r="BK114" s="151">
        <f t="shared" si="19"/>
        <v>0</v>
      </c>
      <c r="BL114" s="16" t="s">
        <v>248</v>
      </c>
      <c r="BM114" s="16" t="s">
        <v>1577</v>
      </c>
    </row>
    <row r="115" spans="2:65" s="1" customFormat="1" ht="16.5" customHeight="1">
      <c r="B115" s="139"/>
      <c r="C115" s="140" t="s">
        <v>288</v>
      </c>
      <c r="D115" s="140" t="s">
        <v>167</v>
      </c>
      <c r="E115" s="141" t="s">
        <v>1578</v>
      </c>
      <c r="F115" s="142" t="s">
        <v>1579</v>
      </c>
      <c r="G115" s="143" t="s">
        <v>1516</v>
      </c>
      <c r="H115" s="144">
        <v>1</v>
      </c>
      <c r="I115" s="145"/>
      <c r="J115" s="146">
        <f t="shared" si="10"/>
        <v>0</v>
      </c>
      <c r="K115" s="142" t="s">
        <v>1</v>
      </c>
      <c r="L115" s="30"/>
      <c r="M115" s="147" t="s">
        <v>1</v>
      </c>
      <c r="N115" s="148" t="s">
        <v>48</v>
      </c>
      <c r="O115" s="49"/>
      <c r="P115" s="149">
        <f t="shared" si="11"/>
        <v>0</v>
      </c>
      <c r="Q115" s="149">
        <v>0</v>
      </c>
      <c r="R115" s="149">
        <f t="shared" si="12"/>
        <v>0</v>
      </c>
      <c r="S115" s="149">
        <v>0</v>
      </c>
      <c r="T115" s="150">
        <f t="shared" si="13"/>
        <v>0</v>
      </c>
      <c r="AR115" s="16" t="s">
        <v>248</v>
      </c>
      <c r="AT115" s="16" t="s">
        <v>167</v>
      </c>
      <c r="AU115" s="16" t="s">
        <v>181</v>
      </c>
      <c r="AY115" s="16" t="s">
        <v>165</v>
      </c>
      <c r="BE115" s="151">
        <f t="shared" si="14"/>
        <v>0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6" t="s">
        <v>85</v>
      </c>
      <c r="BK115" s="151">
        <f t="shared" si="19"/>
        <v>0</v>
      </c>
      <c r="BL115" s="16" t="s">
        <v>248</v>
      </c>
      <c r="BM115" s="16" t="s">
        <v>1580</v>
      </c>
    </row>
    <row r="116" spans="2:65" s="1" customFormat="1" ht="16.5" customHeight="1">
      <c r="B116" s="139"/>
      <c r="C116" s="140" t="s">
        <v>295</v>
      </c>
      <c r="D116" s="140" t="s">
        <v>167</v>
      </c>
      <c r="E116" s="141" t="s">
        <v>1581</v>
      </c>
      <c r="F116" s="142" t="s">
        <v>1582</v>
      </c>
      <c r="G116" s="143" t="s">
        <v>1516</v>
      </c>
      <c r="H116" s="144">
        <v>10</v>
      </c>
      <c r="I116" s="145"/>
      <c r="J116" s="146">
        <f t="shared" si="10"/>
        <v>0</v>
      </c>
      <c r="K116" s="142" t="s">
        <v>1</v>
      </c>
      <c r="L116" s="30"/>
      <c r="M116" s="147" t="s">
        <v>1</v>
      </c>
      <c r="N116" s="148" t="s">
        <v>48</v>
      </c>
      <c r="O116" s="49"/>
      <c r="P116" s="149">
        <f t="shared" si="11"/>
        <v>0</v>
      </c>
      <c r="Q116" s="149">
        <v>0</v>
      </c>
      <c r="R116" s="149">
        <f t="shared" si="12"/>
        <v>0</v>
      </c>
      <c r="S116" s="149">
        <v>0</v>
      </c>
      <c r="T116" s="150">
        <f t="shared" si="13"/>
        <v>0</v>
      </c>
      <c r="AR116" s="16" t="s">
        <v>248</v>
      </c>
      <c r="AT116" s="16" t="s">
        <v>167</v>
      </c>
      <c r="AU116" s="16" t="s">
        <v>181</v>
      </c>
      <c r="AY116" s="16" t="s">
        <v>165</v>
      </c>
      <c r="BE116" s="151">
        <f t="shared" si="14"/>
        <v>0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6" t="s">
        <v>85</v>
      </c>
      <c r="BK116" s="151">
        <f t="shared" si="19"/>
        <v>0</v>
      </c>
      <c r="BL116" s="16" t="s">
        <v>248</v>
      </c>
      <c r="BM116" s="16" t="s">
        <v>1583</v>
      </c>
    </row>
    <row r="117" spans="2:65" s="1" customFormat="1" ht="16.5" customHeight="1">
      <c r="B117" s="139"/>
      <c r="C117" s="140" t="s">
        <v>300</v>
      </c>
      <c r="D117" s="140" t="s">
        <v>167</v>
      </c>
      <c r="E117" s="141" t="s">
        <v>1584</v>
      </c>
      <c r="F117" s="142" t="s">
        <v>1585</v>
      </c>
      <c r="G117" s="143" t="s">
        <v>1516</v>
      </c>
      <c r="H117" s="144">
        <v>7</v>
      </c>
      <c r="I117" s="145"/>
      <c r="J117" s="146">
        <f t="shared" si="10"/>
        <v>0</v>
      </c>
      <c r="K117" s="142" t="s">
        <v>1</v>
      </c>
      <c r="L117" s="30"/>
      <c r="M117" s="147" t="s">
        <v>1</v>
      </c>
      <c r="N117" s="148" t="s">
        <v>48</v>
      </c>
      <c r="O117" s="49"/>
      <c r="P117" s="149">
        <f t="shared" si="11"/>
        <v>0</v>
      </c>
      <c r="Q117" s="149">
        <v>0</v>
      </c>
      <c r="R117" s="149">
        <f t="shared" si="12"/>
        <v>0</v>
      </c>
      <c r="S117" s="149">
        <v>0</v>
      </c>
      <c r="T117" s="150">
        <f t="shared" si="13"/>
        <v>0</v>
      </c>
      <c r="AR117" s="16" t="s">
        <v>248</v>
      </c>
      <c r="AT117" s="16" t="s">
        <v>167</v>
      </c>
      <c r="AU117" s="16" t="s">
        <v>181</v>
      </c>
      <c r="AY117" s="16" t="s">
        <v>165</v>
      </c>
      <c r="BE117" s="151">
        <f t="shared" si="14"/>
        <v>0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6" t="s">
        <v>85</v>
      </c>
      <c r="BK117" s="151">
        <f t="shared" si="19"/>
        <v>0</v>
      </c>
      <c r="BL117" s="16" t="s">
        <v>248</v>
      </c>
      <c r="BM117" s="16" t="s">
        <v>1586</v>
      </c>
    </row>
    <row r="118" spans="2:65" s="1" customFormat="1" ht="16.5" customHeight="1">
      <c r="B118" s="139"/>
      <c r="C118" s="140" t="s">
        <v>306</v>
      </c>
      <c r="D118" s="140" t="s">
        <v>167</v>
      </c>
      <c r="E118" s="141" t="s">
        <v>1587</v>
      </c>
      <c r="F118" s="142" t="s">
        <v>1588</v>
      </c>
      <c r="G118" s="143" t="s">
        <v>1516</v>
      </c>
      <c r="H118" s="144">
        <v>9</v>
      </c>
      <c r="I118" s="145"/>
      <c r="J118" s="146">
        <f t="shared" si="10"/>
        <v>0</v>
      </c>
      <c r="K118" s="142" t="s">
        <v>1</v>
      </c>
      <c r="L118" s="30"/>
      <c r="M118" s="147" t="s">
        <v>1</v>
      </c>
      <c r="N118" s="148" t="s">
        <v>48</v>
      </c>
      <c r="O118" s="49"/>
      <c r="P118" s="149">
        <f t="shared" si="11"/>
        <v>0</v>
      </c>
      <c r="Q118" s="149">
        <v>0</v>
      </c>
      <c r="R118" s="149">
        <f t="shared" si="12"/>
        <v>0</v>
      </c>
      <c r="S118" s="149">
        <v>0</v>
      </c>
      <c r="T118" s="150">
        <f t="shared" si="13"/>
        <v>0</v>
      </c>
      <c r="AR118" s="16" t="s">
        <v>248</v>
      </c>
      <c r="AT118" s="16" t="s">
        <v>167</v>
      </c>
      <c r="AU118" s="16" t="s">
        <v>181</v>
      </c>
      <c r="AY118" s="16" t="s">
        <v>165</v>
      </c>
      <c r="BE118" s="151">
        <f t="shared" si="14"/>
        <v>0</v>
      </c>
      <c r="BF118" s="151">
        <f t="shared" si="15"/>
        <v>0</v>
      </c>
      <c r="BG118" s="151">
        <f t="shared" si="16"/>
        <v>0</v>
      </c>
      <c r="BH118" s="151">
        <f t="shared" si="17"/>
        <v>0</v>
      </c>
      <c r="BI118" s="151">
        <f t="shared" si="18"/>
        <v>0</v>
      </c>
      <c r="BJ118" s="16" t="s">
        <v>85</v>
      </c>
      <c r="BK118" s="151">
        <f t="shared" si="19"/>
        <v>0</v>
      </c>
      <c r="BL118" s="16" t="s">
        <v>248</v>
      </c>
      <c r="BM118" s="16" t="s">
        <v>1589</v>
      </c>
    </row>
    <row r="119" spans="2:65" s="1" customFormat="1" ht="16.5" customHeight="1">
      <c r="B119" s="139"/>
      <c r="C119" s="140" t="s">
        <v>312</v>
      </c>
      <c r="D119" s="140" t="s">
        <v>167</v>
      </c>
      <c r="E119" s="141" t="s">
        <v>1590</v>
      </c>
      <c r="F119" s="142" t="s">
        <v>1591</v>
      </c>
      <c r="G119" s="143" t="s">
        <v>1516</v>
      </c>
      <c r="H119" s="144">
        <v>1</v>
      </c>
      <c r="I119" s="145"/>
      <c r="J119" s="146">
        <f t="shared" si="10"/>
        <v>0</v>
      </c>
      <c r="K119" s="142" t="s">
        <v>1</v>
      </c>
      <c r="L119" s="30"/>
      <c r="M119" s="147" t="s">
        <v>1</v>
      </c>
      <c r="N119" s="148" t="s">
        <v>48</v>
      </c>
      <c r="O119" s="49"/>
      <c r="P119" s="149">
        <f t="shared" si="11"/>
        <v>0</v>
      </c>
      <c r="Q119" s="149">
        <v>0</v>
      </c>
      <c r="R119" s="149">
        <f t="shared" si="12"/>
        <v>0</v>
      </c>
      <c r="S119" s="149">
        <v>0</v>
      </c>
      <c r="T119" s="150">
        <f t="shared" si="13"/>
        <v>0</v>
      </c>
      <c r="AR119" s="16" t="s">
        <v>248</v>
      </c>
      <c r="AT119" s="16" t="s">
        <v>167</v>
      </c>
      <c r="AU119" s="16" t="s">
        <v>181</v>
      </c>
      <c r="AY119" s="16" t="s">
        <v>165</v>
      </c>
      <c r="BE119" s="151">
        <f t="shared" si="14"/>
        <v>0</v>
      </c>
      <c r="BF119" s="151">
        <f t="shared" si="15"/>
        <v>0</v>
      </c>
      <c r="BG119" s="151">
        <f t="shared" si="16"/>
        <v>0</v>
      </c>
      <c r="BH119" s="151">
        <f t="shared" si="17"/>
        <v>0</v>
      </c>
      <c r="BI119" s="151">
        <f t="shared" si="18"/>
        <v>0</v>
      </c>
      <c r="BJ119" s="16" t="s">
        <v>85</v>
      </c>
      <c r="BK119" s="151">
        <f t="shared" si="19"/>
        <v>0</v>
      </c>
      <c r="BL119" s="16" t="s">
        <v>248</v>
      </c>
      <c r="BM119" s="16" t="s">
        <v>1592</v>
      </c>
    </row>
    <row r="120" spans="2:65" s="1" customFormat="1" ht="16.5" customHeight="1">
      <c r="B120" s="139"/>
      <c r="C120" s="140" t="s">
        <v>316</v>
      </c>
      <c r="D120" s="140" t="s">
        <v>167</v>
      </c>
      <c r="E120" s="141" t="s">
        <v>1593</v>
      </c>
      <c r="F120" s="142" t="s">
        <v>1594</v>
      </c>
      <c r="G120" s="143" t="s">
        <v>1516</v>
      </c>
      <c r="H120" s="144">
        <v>1</v>
      </c>
      <c r="I120" s="145"/>
      <c r="J120" s="146">
        <f t="shared" si="10"/>
        <v>0</v>
      </c>
      <c r="K120" s="142" t="s">
        <v>1</v>
      </c>
      <c r="L120" s="30"/>
      <c r="M120" s="147" t="s">
        <v>1</v>
      </c>
      <c r="N120" s="148" t="s">
        <v>48</v>
      </c>
      <c r="O120" s="49"/>
      <c r="P120" s="149">
        <f t="shared" si="11"/>
        <v>0</v>
      </c>
      <c r="Q120" s="149">
        <v>0</v>
      </c>
      <c r="R120" s="149">
        <f t="shared" si="12"/>
        <v>0</v>
      </c>
      <c r="S120" s="149">
        <v>0</v>
      </c>
      <c r="T120" s="150">
        <f t="shared" si="13"/>
        <v>0</v>
      </c>
      <c r="AR120" s="16" t="s">
        <v>248</v>
      </c>
      <c r="AT120" s="16" t="s">
        <v>167</v>
      </c>
      <c r="AU120" s="16" t="s">
        <v>181</v>
      </c>
      <c r="AY120" s="16" t="s">
        <v>165</v>
      </c>
      <c r="BE120" s="151">
        <f t="shared" si="14"/>
        <v>0</v>
      </c>
      <c r="BF120" s="151">
        <f t="shared" si="15"/>
        <v>0</v>
      </c>
      <c r="BG120" s="151">
        <f t="shared" si="16"/>
        <v>0</v>
      </c>
      <c r="BH120" s="151">
        <f t="shared" si="17"/>
        <v>0</v>
      </c>
      <c r="BI120" s="151">
        <f t="shared" si="18"/>
        <v>0</v>
      </c>
      <c r="BJ120" s="16" t="s">
        <v>85</v>
      </c>
      <c r="BK120" s="151">
        <f t="shared" si="19"/>
        <v>0</v>
      </c>
      <c r="BL120" s="16" t="s">
        <v>248</v>
      </c>
      <c r="BM120" s="16" t="s">
        <v>1595</v>
      </c>
    </row>
    <row r="121" spans="2:65" s="1" customFormat="1" ht="16.5" customHeight="1">
      <c r="B121" s="139"/>
      <c r="C121" s="140" t="s">
        <v>322</v>
      </c>
      <c r="D121" s="140" t="s">
        <v>167</v>
      </c>
      <c r="E121" s="141" t="s">
        <v>1596</v>
      </c>
      <c r="F121" s="142" t="s">
        <v>1597</v>
      </c>
      <c r="G121" s="143" t="s">
        <v>1516</v>
      </c>
      <c r="H121" s="144">
        <v>1</v>
      </c>
      <c r="I121" s="145"/>
      <c r="J121" s="146">
        <f t="shared" si="10"/>
        <v>0</v>
      </c>
      <c r="K121" s="142" t="s">
        <v>1</v>
      </c>
      <c r="L121" s="30"/>
      <c r="M121" s="147" t="s">
        <v>1</v>
      </c>
      <c r="N121" s="148" t="s">
        <v>48</v>
      </c>
      <c r="O121" s="49"/>
      <c r="P121" s="149">
        <f t="shared" si="11"/>
        <v>0</v>
      </c>
      <c r="Q121" s="149">
        <v>0</v>
      </c>
      <c r="R121" s="149">
        <f t="shared" si="12"/>
        <v>0</v>
      </c>
      <c r="S121" s="149">
        <v>0</v>
      </c>
      <c r="T121" s="150">
        <f t="shared" si="13"/>
        <v>0</v>
      </c>
      <c r="AR121" s="16" t="s">
        <v>248</v>
      </c>
      <c r="AT121" s="16" t="s">
        <v>167</v>
      </c>
      <c r="AU121" s="16" t="s">
        <v>181</v>
      </c>
      <c r="AY121" s="16" t="s">
        <v>165</v>
      </c>
      <c r="BE121" s="151">
        <f t="shared" si="14"/>
        <v>0</v>
      </c>
      <c r="BF121" s="151">
        <f t="shared" si="15"/>
        <v>0</v>
      </c>
      <c r="BG121" s="151">
        <f t="shared" si="16"/>
        <v>0</v>
      </c>
      <c r="BH121" s="151">
        <f t="shared" si="17"/>
        <v>0</v>
      </c>
      <c r="BI121" s="151">
        <f t="shared" si="18"/>
        <v>0</v>
      </c>
      <c r="BJ121" s="16" t="s">
        <v>85</v>
      </c>
      <c r="BK121" s="151">
        <f t="shared" si="19"/>
        <v>0</v>
      </c>
      <c r="BL121" s="16" t="s">
        <v>248</v>
      </c>
      <c r="BM121" s="16" t="s">
        <v>1598</v>
      </c>
    </row>
    <row r="122" spans="2:65" s="1" customFormat="1" ht="16.5" customHeight="1">
      <c r="B122" s="139"/>
      <c r="C122" s="140" t="s">
        <v>328</v>
      </c>
      <c r="D122" s="140" t="s">
        <v>167</v>
      </c>
      <c r="E122" s="141" t="s">
        <v>1599</v>
      </c>
      <c r="F122" s="142" t="s">
        <v>1600</v>
      </c>
      <c r="G122" s="143" t="s">
        <v>1516</v>
      </c>
      <c r="H122" s="144">
        <v>1</v>
      </c>
      <c r="I122" s="145"/>
      <c r="J122" s="146">
        <f t="shared" si="10"/>
        <v>0</v>
      </c>
      <c r="K122" s="142" t="s">
        <v>1</v>
      </c>
      <c r="L122" s="30"/>
      <c r="M122" s="147" t="s">
        <v>1</v>
      </c>
      <c r="N122" s="148" t="s">
        <v>48</v>
      </c>
      <c r="O122" s="49"/>
      <c r="P122" s="149">
        <f t="shared" si="11"/>
        <v>0</v>
      </c>
      <c r="Q122" s="149">
        <v>0</v>
      </c>
      <c r="R122" s="149">
        <f t="shared" si="12"/>
        <v>0</v>
      </c>
      <c r="S122" s="149">
        <v>0</v>
      </c>
      <c r="T122" s="150">
        <f t="shared" si="13"/>
        <v>0</v>
      </c>
      <c r="AR122" s="16" t="s">
        <v>248</v>
      </c>
      <c r="AT122" s="16" t="s">
        <v>167</v>
      </c>
      <c r="AU122" s="16" t="s">
        <v>181</v>
      </c>
      <c r="AY122" s="16" t="s">
        <v>165</v>
      </c>
      <c r="BE122" s="151">
        <f t="shared" si="14"/>
        <v>0</v>
      </c>
      <c r="BF122" s="151">
        <f t="shared" si="15"/>
        <v>0</v>
      </c>
      <c r="BG122" s="151">
        <f t="shared" si="16"/>
        <v>0</v>
      </c>
      <c r="BH122" s="151">
        <f t="shared" si="17"/>
        <v>0</v>
      </c>
      <c r="BI122" s="151">
        <f t="shared" si="18"/>
        <v>0</v>
      </c>
      <c r="BJ122" s="16" t="s">
        <v>85</v>
      </c>
      <c r="BK122" s="151">
        <f t="shared" si="19"/>
        <v>0</v>
      </c>
      <c r="BL122" s="16" t="s">
        <v>248</v>
      </c>
      <c r="BM122" s="16" t="s">
        <v>1601</v>
      </c>
    </row>
    <row r="123" spans="2:65" s="1" customFormat="1" ht="16.5" customHeight="1">
      <c r="B123" s="139"/>
      <c r="C123" s="140" t="s">
        <v>336</v>
      </c>
      <c r="D123" s="140" t="s">
        <v>167</v>
      </c>
      <c r="E123" s="141" t="s">
        <v>1602</v>
      </c>
      <c r="F123" s="142" t="s">
        <v>1603</v>
      </c>
      <c r="G123" s="143" t="s">
        <v>325</v>
      </c>
      <c r="H123" s="144">
        <v>1</v>
      </c>
      <c r="I123" s="145"/>
      <c r="J123" s="146">
        <f t="shared" si="10"/>
        <v>0</v>
      </c>
      <c r="K123" s="142" t="s">
        <v>1</v>
      </c>
      <c r="L123" s="30"/>
      <c r="M123" s="147" t="s">
        <v>1</v>
      </c>
      <c r="N123" s="148" t="s">
        <v>48</v>
      </c>
      <c r="O123" s="49"/>
      <c r="P123" s="149">
        <f t="shared" si="11"/>
        <v>0</v>
      </c>
      <c r="Q123" s="149">
        <v>0</v>
      </c>
      <c r="R123" s="149">
        <f t="shared" si="12"/>
        <v>0</v>
      </c>
      <c r="S123" s="149">
        <v>0</v>
      </c>
      <c r="T123" s="150">
        <f t="shared" si="13"/>
        <v>0</v>
      </c>
      <c r="AR123" s="16" t="s">
        <v>248</v>
      </c>
      <c r="AT123" s="16" t="s">
        <v>167</v>
      </c>
      <c r="AU123" s="16" t="s">
        <v>181</v>
      </c>
      <c r="AY123" s="16" t="s">
        <v>165</v>
      </c>
      <c r="BE123" s="151">
        <f t="shared" si="14"/>
        <v>0</v>
      </c>
      <c r="BF123" s="151">
        <f t="shared" si="15"/>
        <v>0</v>
      </c>
      <c r="BG123" s="151">
        <f t="shared" si="16"/>
        <v>0</v>
      </c>
      <c r="BH123" s="151">
        <f t="shared" si="17"/>
        <v>0</v>
      </c>
      <c r="BI123" s="151">
        <f t="shared" si="18"/>
        <v>0</v>
      </c>
      <c r="BJ123" s="16" t="s">
        <v>85</v>
      </c>
      <c r="BK123" s="151">
        <f t="shared" si="19"/>
        <v>0</v>
      </c>
      <c r="BL123" s="16" t="s">
        <v>248</v>
      </c>
      <c r="BM123" s="16" t="s">
        <v>1604</v>
      </c>
    </row>
    <row r="124" spans="2:65" s="1" customFormat="1" ht="16.5" customHeight="1">
      <c r="B124" s="139"/>
      <c r="C124" s="140" t="s">
        <v>344</v>
      </c>
      <c r="D124" s="140" t="s">
        <v>167</v>
      </c>
      <c r="E124" s="141" t="s">
        <v>1605</v>
      </c>
      <c r="F124" s="142" t="s">
        <v>1606</v>
      </c>
      <c r="G124" s="143" t="s">
        <v>1516</v>
      </c>
      <c r="H124" s="144">
        <v>1</v>
      </c>
      <c r="I124" s="145"/>
      <c r="J124" s="146">
        <f t="shared" si="10"/>
        <v>0</v>
      </c>
      <c r="K124" s="142" t="s">
        <v>1</v>
      </c>
      <c r="L124" s="30"/>
      <c r="M124" s="147" t="s">
        <v>1</v>
      </c>
      <c r="N124" s="148" t="s">
        <v>48</v>
      </c>
      <c r="O124" s="49"/>
      <c r="P124" s="149">
        <f t="shared" si="11"/>
        <v>0</v>
      </c>
      <c r="Q124" s="149">
        <v>0</v>
      </c>
      <c r="R124" s="149">
        <f t="shared" si="12"/>
        <v>0</v>
      </c>
      <c r="S124" s="149">
        <v>0</v>
      </c>
      <c r="T124" s="150">
        <f t="shared" si="13"/>
        <v>0</v>
      </c>
      <c r="AR124" s="16" t="s">
        <v>248</v>
      </c>
      <c r="AT124" s="16" t="s">
        <v>167</v>
      </c>
      <c r="AU124" s="16" t="s">
        <v>181</v>
      </c>
      <c r="AY124" s="16" t="s">
        <v>165</v>
      </c>
      <c r="BE124" s="151">
        <f t="shared" si="14"/>
        <v>0</v>
      </c>
      <c r="BF124" s="151">
        <f t="shared" si="15"/>
        <v>0</v>
      </c>
      <c r="BG124" s="151">
        <f t="shared" si="16"/>
        <v>0</v>
      </c>
      <c r="BH124" s="151">
        <f t="shared" si="17"/>
        <v>0</v>
      </c>
      <c r="BI124" s="151">
        <f t="shared" si="18"/>
        <v>0</v>
      </c>
      <c r="BJ124" s="16" t="s">
        <v>85</v>
      </c>
      <c r="BK124" s="151">
        <f t="shared" si="19"/>
        <v>0</v>
      </c>
      <c r="BL124" s="16" t="s">
        <v>248</v>
      </c>
      <c r="BM124" s="16" t="s">
        <v>1607</v>
      </c>
    </row>
    <row r="125" spans="2:65" s="1" customFormat="1" ht="16.5" customHeight="1">
      <c r="B125" s="139"/>
      <c r="C125" s="140" t="s">
        <v>352</v>
      </c>
      <c r="D125" s="140" t="s">
        <v>167</v>
      </c>
      <c r="E125" s="141" t="s">
        <v>1608</v>
      </c>
      <c r="F125" s="142" t="s">
        <v>1609</v>
      </c>
      <c r="G125" s="143" t="s">
        <v>1516</v>
      </c>
      <c r="H125" s="144">
        <v>1</v>
      </c>
      <c r="I125" s="145"/>
      <c r="J125" s="146">
        <f t="shared" si="10"/>
        <v>0</v>
      </c>
      <c r="K125" s="142" t="s">
        <v>1</v>
      </c>
      <c r="L125" s="30"/>
      <c r="M125" s="147" t="s">
        <v>1</v>
      </c>
      <c r="N125" s="148" t="s">
        <v>48</v>
      </c>
      <c r="O125" s="49"/>
      <c r="P125" s="149">
        <f t="shared" si="11"/>
        <v>0</v>
      </c>
      <c r="Q125" s="149">
        <v>0</v>
      </c>
      <c r="R125" s="149">
        <f t="shared" si="12"/>
        <v>0</v>
      </c>
      <c r="S125" s="149">
        <v>0</v>
      </c>
      <c r="T125" s="150">
        <f t="shared" si="13"/>
        <v>0</v>
      </c>
      <c r="AR125" s="16" t="s">
        <v>248</v>
      </c>
      <c r="AT125" s="16" t="s">
        <v>167</v>
      </c>
      <c r="AU125" s="16" t="s">
        <v>181</v>
      </c>
      <c r="AY125" s="16" t="s">
        <v>165</v>
      </c>
      <c r="BE125" s="151">
        <f t="shared" si="14"/>
        <v>0</v>
      </c>
      <c r="BF125" s="151">
        <f t="shared" si="15"/>
        <v>0</v>
      </c>
      <c r="BG125" s="151">
        <f t="shared" si="16"/>
        <v>0</v>
      </c>
      <c r="BH125" s="151">
        <f t="shared" si="17"/>
        <v>0</v>
      </c>
      <c r="BI125" s="151">
        <f t="shared" si="18"/>
        <v>0</v>
      </c>
      <c r="BJ125" s="16" t="s">
        <v>85</v>
      </c>
      <c r="BK125" s="151">
        <f t="shared" si="19"/>
        <v>0</v>
      </c>
      <c r="BL125" s="16" t="s">
        <v>248</v>
      </c>
      <c r="BM125" s="16" t="s">
        <v>1610</v>
      </c>
    </row>
    <row r="126" spans="2:65" s="1" customFormat="1" ht="16.5" customHeight="1">
      <c r="B126" s="139"/>
      <c r="C126" s="140" t="s">
        <v>361</v>
      </c>
      <c r="D126" s="140" t="s">
        <v>167</v>
      </c>
      <c r="E126" s="141" t="s">
        <v>1611</v>
      </c>
      <c r="F126" s="142" t="s">
        <v>1612</v>
      </c>
      <c r="G126" s="143" t="s">
        <v>1516</v>
      </c>
      <c r="H126" s="144">
        <v>1</v>
      </c>
      <c r="I126" s="145"/>
      <c r="J126" s="146">
        <f t="shared" si="10"/>
        <v>0</v>
      </c>
      <c r="K126" s="142" t="s">
        <v>1</v>
      </c>
      <c r="L126" s="30"/>
      <c r="M126" s="147" t="s">
        <v>1</v>
      </c>
      <c r="N126" s="148" t="s">
        <v>48</v>
      </c>
      <c r="O126" s="49"/>
      <c r="P126" s="149">
        <f t="shared" si="11"/>
        <v>0</v>
      </c>
      <c r="Q126" s="149">
        <v>0</v>
      </c>
      <c r="R126" s="149">
        <f t="shared" si="12"/>
        <v>0</v>
      </c>
      <c r="S126" s="149">
        <v>0</v>
      </c>
      <c r="T126" s="150">
        <f t="shared" si="13"/>
        <v>0</v>
      </c>
      <c r="AR126" s="16" t="s">
        <v>248</v>
      </c>
      <c r="AT126" s="16" t="s">
        <v>167</v>
      </c>
      <c r="AU126" s="16" t="s">
        <v>181</v>
      </c>
      <c r="AY126" s="16" t="s">
        <v>165</v>
      </c>
      <c r="BE126" s="151">
        <f t="shared" si="14"/>
        <v>0</v>
      </c>
      <c r="BF126" s="151">
        <f t="shared" si="15"/>
        <v>0</v>
      </c>
      <c r="BG126" s="151">
        <f t="shared" si="16"/>
        <v>0</v>
      </c>
      <c r="BH126" s="151">
        <f t="shared" si="17"/>
        <v>0</v>
      </c>
      <c r="BI126" s="151">
        <f t="shared" si="18"/>
        <v>0</v>
      </c>
      <c r="BJ126" s="16" t="s">
        <v>85</v>
      </c>
      <c r="BK126" s="151">
        <f t="shared" si="19"/>
        <v>0</v>
      </c>
      <c r="BL126" s="16" t="s">
        <v>248</v>
      </c>
      <c r="BM126" s="16" t="s">
        <v>1613</v>
      </c>
    </row>
    <row r="127" spans="2:65" s="1" customFormat="1" ht="16.5" customHeight="1">
      <c r="B127" s="139"/>
      <c r="C127" s="140" t="s">
        <v>367</v>
      </c>
      <c r="D127" s="140" t="s">
        <v>167</v>
      </c>
      <c r="E127" s="141" t="s">
        <v>1614</v>
      </c>
      <c r="F127" s="142" t="s">
        <v>1615</v>
      </c>
      <c r="G127" s="143" t="s">
        <v>1516</v>
      </c>
      <c r="H127" s="144">
        <v>1</v>
      </c>
      <c r="I127" s="145"/>
      <c r="J127" s="146">
        <f t="shared" si="10"/>
        <v>0</v>
      </c>
      <c r="K127" s="142" t="s">
        <v>1</v>
      </c>
      <c r="L127" s="30"/>
      <c r="M127" s="147" t="s">
        <v>1</v>
      </c>
      <c r="N127" s="148" t="s">
        <v>48</v>
      </c>
      <c r="O127" s="49"/>
      <c r="P127" s="149">
        <f t="shared" si="11"/>
        <v>0</v>
      </c>
      <c r="Q127" s="149">
        <v>0</v>
      </c>
      <c r="R127" s="149">
        <f t="shared" si="12"/>
        <v>0</v>
      </c>
      <c r="S127" s="149">
        <v>0</v>
      </c>
      <c r="T127" s="150">
        <f t="shared" si="13"/>
        <v>0</v>
      </c>
      <c r="AR127" s="16" t="s">
        <v>248</v>
      </c>
      <c r="AT127" s="16" t="s">
        <v>167</v>
      </c>
      <c r="AU127" s="16" t="s">
        <v>181</v>
      </c>
      <c r="AY127" s="16" t="s">
        <v>165</v>
      </c>
      <c r="BE127" s="151">
        <f t="shared" si="14"/>
        <v>0</v>
      </c>
      <c r="BF127" s="151">
        <f t="shared" si="15"/>
        <v>0</v>
      </c>
      <c r="BG127" s="151">
        <f t="shared" si="16"/>
        <v>0</v>
      </c>
      <c r="BH127" s="151">
        <f t="shared" si="17"/>
        <v>0</v>
      </c>
      <c r="BI127" s="151">
        <f t="shared" si="18"/>
        <v>0</v>
      </c>
      <c r="BJ127" s="16" t="s">
        <v>85</v>
      </c>
      <c r="BK127" s="151">
        <f t="shared" si="19"/>
        <v>0</v>
      </c>
      <c r="BL127" s="16" t="s">
        <v>248</v>
      </c>
      <c r="BM127" s="16" t="s">
        <v>1616</v>
      </c>
    </row>
    <row r="128" spans="2:65" s="1" customFormat="1" ht="16.5" customHeight="1">
      <c r="B128" s="139"/>
      <c r="C128" s="140" t="s">
        <v>382</v>
      </c>
      <c r="D128" s="140" t="s">
        <v>167</v>
      </c>
      <c r="E128" s="141" t="s">
        <v>1617</v>
      </c>
      <c r="F128" s="142" t="s">
        <v>1618</v>
      </c>
      <c r="G128" s="143" t="s">
        <v>1516</v>
      </c>
      <c r="H128" s="144">
        <v>6</v>
      </c>
      <c r="I128" s="145"/>
      <c r="J128" s="146">
        <f t="shared" si="10"/>
        <v>0</v>
      </c>
      <c r="K128" s="142" t="s">
        <v>1</v>
      </c>
      <c r="L128" s="30"/>
      <c r="M128" s="147" t="s">
        <v>1</v>
      </c>
      <c r="N128" s="148" t="s">
        <v>48</v>
      </c>
      <c r="O128" s="49"/>
      <c r="P128" s="149">
        <f t="shared" si="11"/>
        <v>0</v>
      </c>
      <c r="Q128" s="149">
        <v>0</v>
      </c>
      <c r="R128" s="149">
        <f t="shared" si="12"/>
        <v>0</v>
      </c>
      <c r="S128" s="149">
        <v>0</v>
      </c>
      <c r="T128" s="150">
        <f t="shared" si="13"/>
        <v>0</v>
      </c>
      <c r="AR128" s="16" t="s">
        <v>248</v>
      </c>
      <c r="AT128" s="16" t="s">
        <v>167</v>
      </c>
      <c r="AU128" s="16" t="s">
        <v>181</v>
      </c>
      <c r="AY128" s="16" t="s">
        <v>165</v>
      </c>
      <c r="BE128" s="151">
        <f t="shared" si="14"/>
        <v>0</v>
      </c>
      <c r="BF128" s="151">
        <f t="shared" si="15"/>
        <v>0</v>
      </c>
      <c r="BG128" s="151">
        <f t="shared" si="16"/>
        <v>0</v>
      </c>
      <c r="BH128" s="151">
        <f t="shared" si="17"/>
        <v>0</v>
      </c>
      <c r="BI128" s="151">
        <f t="shared" si="18"/>
        <v>0</v>
      </c>
      <c r="BJ128" s="16" t="s">
        <v>85</v>
      </c>
      <c r="BK128" s="151">
        <f t="shared" si="19"/>
        <v>0</v>
      </c>
      <c r="BL128" s="16" t="s">
        <v>248</v>
      </c>
      <c r="BM128" s="16" t="s">
        <v>1619</v>
      </c>
    </row>
    <row r="129" spans="2:65" s="1" customFormat="1" ht="16.5" customHeight="1">
      <c r="B129" s="139"/>
      <c r="C129" s="140" t="s">
        <v>387</v>
      </c>
      <c r="D129" s="140" t="s">
        <v>167</v>
      </c>
      <c r="E129" s="141" t="s">
        <v>1620</v>
      </c>
      <c r="F129" s="142" t="s">
        <v>1621</v>
      </c>
      <c r="G129" s="143" t="s">
        <v>1516</v>
      </c>
      <c r="H129" s="144">
        <v>12</v>
      </c>
      <c r="I129" s="145"/>
      <c r="J129" s="146">
        <f t="shared" si="10"/>
        <v>0</v>
      </c>
      <c r="K129" s="142" t="s">
        <v>1</v>
      </c>
      <c r="L129" s="30"/>
      <c r="M129" s="147" t="s">
        <v>1</v>
      </c>
      <c r="N129" s="148" t="s">
        <v>48</v>
      </c>
      <c r="O129" s="49"/>
      <c r="P129" s="149">
        <f t="shared" si="11"/>
        <v>0</v>
      </c>
      <c r="Q129" s="149">
        <v>0</v>
      </c>
      <c r="R129" s="149">
        <f t="shared" si="12"/>
        <v>0</v>
      </c>
      <c r="S129" s="149">
        <v>0</v>
      </c>
      <c r="T129" s="150">
        <f t="shared" si="13"/>
        <v>0</v>
      </c>
      <c r="AR129" s="16" t="s">
        <v>248</v>
      </c>
      <c r="AT129" s="16" t="s">
        <v>167</v>
      </c>
      <c r="AU129" s="16" t="s">
        <v>181</v>
      </c>
      <c r="AY129" s="16" t="s">
        <v>165</v>
      </c>
      <c r="BE129" s="151">
        <f t="shared" si="14"/>
        <v>0</v>
      </c>
      <c r="BF129" s="151">
        <f t="shared" si="15"/>
        <v>0</v>
      </c>
      <c r="BG129" s="151">
        <f t="shared" si="16"/>
        <v>0</v>
      </c>
      <c r="BH129" s="151">
        <f t="shared" si="17"/>
        <v>0</v>
      </c>
      <c r="BI129" s="151">
        <f t="shared" si="18"/>
        <v>0</v>
      </c>
      <c r="BJ129" s="16" t="s">
        <v>85</v>
      </c>
      <c r="BK129" s="151">
        <f t="shared" si="19"/>
        <v>0</v>
      </c>
      <c r="BL129" s="16" t="s">
        <v>248</v>
      </c>
      <c r="BM129" s="16" t="s">
        <v>1622</v>
      </c>
    </row>
    <row r="130" spans="2:65" s="1" customFormat="1" ht="16.5" customHeight="1">
      <c r="B130" s="139"/>
      <c r="C130" s="140" t="s">
        <v>375</v>
      </c>
      <c r="D130" s="140" t="s">
        <v>167</v>
      </c>
      <c r="E130" s="141" t="s">
        <v>1623</v>
      </c>
      <c r="F130" s="142" t="s">
        <v>1624</v>
      </c>
      <c r="G130" s="143" t="s">
        <v>1516</v>
      </c>
      <c r="H130" s="144">
        <v>55</v>
      </c>
      <c r="I130" s="145"/>
      <c r="J130" s="146">
        <f t="shared" si="10"/>
        <v>0</v>
      </c>
      <c r="K130" s="142" t="s">
        <v>1</v>
      </c>
      <c r="L130" s="30"/>
      <c r="M130" s="147" t="s">
        <v>1</v>
      </c>
      <c r="N130" s="148" t="s">
        <v>48</v>
      </c>
      <c r="O130" s="49"/>
      <c r="P130" s="149">
        <f t="shared" si="11"/>
        <v>0</v>
      </c>
      <c r="Q130" s="149">
        <v>0</v>
      </c>
      <c r="R130" s="149">
        <f t="shared" si="12"/>
        <v>0</v>
      </c>
      <c r="S130" s="149">
        <v>0</v>
      </c>
      <c r="T130" s="150">
        <f t="shared" si="13"/>
        <v>0</v>
      </c>
      <c r="AR130" s="16" t="s">
        <v>248</v>
      </c>
      <c r="AT130" s="16" t="s">
        <v>167</v>
      </c>
      <c r="AU130" s="16" t="s">
        <v>181</v>
      </c>
      <c r="AY130" s="16" t="s">
        <v>165</v>
      </c>
      <c r="BE130" s="151">
        <f t="shared" si="14"/>
        <v>0</v>
      </c>
      <c r="BF130" s="151">
        <f t="shared" si="15"/>
        <v>0</v>
      </c>
      <c r="BG130" s="151">
        <f t="shared" si="16"/>
        <v>0</v>
      </c>
      <c r="BH130" s="151">
        <f t="shared" si="17"/>
        <v>0</v>
      </c>
      <c r="BI130" s="151">
        <f t="shared" si="18"/>
        <v>0</v>
      </c>
      <c r="BJ130" s="16" t="s">
        <v>85</v>
      </c>
      <c r="BK130" s="151">
        <f t="shared" si="19"/>
        <v>0</v>
      </c>
      <c r="BL130" s="16" t="s">
        <v>248</v>
      </c>
      <c r="BM130" s="16" t="s">
        <v>1625</v>
      </c>
    </row>
    <row r="131" spans="2:65" s="1" customFormat="1" ht="16.5" customHeight="1">
      <c r="B131" s="139"/>
      <c r="C131" s="140" t="s">
        <v>392</v>
      </c>
      <c r="D131" s="140" t="s">
        <v>167</v>
      </c>
      <c r="E131" s="141" t="s">
        <v>1626</v>
      </c>
      <c r="F131" s="142" t="s">
        <v>1627</v>
      </c>
      <c r="G131" s="143" t="s">
        <v>1516</v>
      </c>
      <c r="H131" s="144">
        <v>1</v>
      </c>
      <c r="I131" s="145"/>
      <c r="J131" s="146">
        <f t="shared" si="10"/>
        <v>0</v>
      </c>
      <c r="K131" s="142" t="s">
        <v>1</v>
      </c>
      <c r="L131" s="30"/>
      <c r="M131" s="147" t="s">
        <v>1</v>
      </c>
      <c r="N131" s="148" t="s">
        <v>48</v>
      </c>
      <c r="O131" s="49"/>
      <c r="P131" s="149">
        <f t="shared" si="11"/>
        <v>0</v>
      </c>
      <c r="Q131" s="149">
        <v>0</v>
      </c>
      <c r="R131" s="149">
        <f t="shared" si="12"/>
        <v>0</v>
      </c>
      <c r="S131" s="149">
        <v>0</v>
      </c>
      <c r="T131" s="150">
        <f t="shared" si="13"/>
        <v>0</v>
      </c>
      <c r="AR131" s="16" t="s">
        <v>248</v>
      </c>
      <c r="AT131" s="16" t="s">
        <v>167</v>
      </c>
      <c r="AU131" s="16" t="s">
        <v>181</v>
      </c>
      <c r="AY131" s="16" t="s">
        <v>165</v>
      </c>
      <c r="BE131" s="151">
        <f t="shared" si="14"/>
        <v>0</v>
      </c>
      <c r="BF131" s="151">
        <f t="shared" si="15"/>
        <v>0</v>
      </c>
      <c r="BG131" s="151">
        <f t="shared" si="16"/>
        <v>0</v>
      </c>
      <c r="BH131" s="151">
        <f t="shared" si="17"/>
        <v>0</v>
      </c>
      <c r="BI131" s="151">
        <f t="shared" si="18"/>
        <v>0</v>
      </c>
      <c r="BJ131" s="16" t="s">
        <v>85</v>
      </c>
      <c r="BK131" s="151">
        <f t="shared" si="19"/>
        <v>0</v>
      </c>
      <c r="BL131" s="16" t="s">
        <v>248</v>
      </c>
      <c r="BM131" s="16" t="s">
        <v>1628</v>
      </c>
    </row>
    <row r="132" spans="2:65" s="1" customFormat="1" ht="16.5" customHeight="1">
      <c r="B132" s="139"/>
      <c r="C132" s="140" t="s">
        <v>397</v>
      </c>
      <c r="D132" s="140" t="s">
        <v>167</v>
      </c>
      <c r="E132" s="141" t="s">
        <v>1629</v>
      </c>
      <c r="F132" s="142" t="s">
        <v>1630</v>
      </c>
      <c r="G132" s="143" t="s">
        <v>1516</v>
      </c>
      <c r="H132" s="144">
        <v>12</v>
      </c>
      <c r="I132" s="145"/>
      <c r="J132" s="146">
        <f t="shared" si="10"/>
        <v>0</v>
      </c>
      <c r="K132" s="142" t="s">
        <v>1</v>
      </c>
      <c r="L132" s="30"/>
      <c r="M132" s="147" t="s">
        <v>1</v>
      </c>
      <c r="N132" s="148" t="s">
        <v>48</v>
      </c>
      <c r="O132" s="49"/>
      <c r="P132" s="149">
        <f t="shared" si="11"/>
        <v>0</v>
      </c>
      <c r="Q132" s="149">
        <v>0</v>
      </c>
      <c r="R132" s="149">
        <f t="shared" si="12"/>
        <v>0</v>
      </c>
      <c r="S132" s="149">
        <v>0</v>
      </c>
      <c r="T132" s="150">
        <f t="shared" si="13"/>
        <v>0</v>
      </c>
      <c r="AR132" s="16" t="s">
        <v>248</v>
      </c>
      <c r="AT132" s="16" t="s">
        <v>167</v>
      </c>
      <c r="AU132" s="16" t="s">
        <v>181</v>
      </c>
      <c r="AY132" s="16" t="s">
        <v>165</v>
      </c>
      <c r="BE132" s="151">
        <f t="shared" si="14"/>
        <v>0</v>
      </c>
      <c r="BF132" s="151">
        <f t="shared" si="15"/>
        <v>0</v>
      </c>
      <c r="BG132" s="151">
        <f t="shared" si="16"/>
        <v>0</v>
      </c>
      <c r="BH132" s="151">
        <f t="shared" si="17"/>
        <v>0</v>
      </c>
      <c r="BI132" s="151">
        <f t="shared" si="18"/>
        <v>0</v>
      </c>
      <c r="BJ132" s="16" t="s">
        <v>85</v>
      </c>
      <c r="BK132" s="151">
        <f t="shared" si="19"/>
        <v>0</v>
      </c>
      <c r="BL132" s="16" t="s">
        <v>248</v>
      </c>
      <c r="BM132" s="16" t="s">
        <v>1631</v>
      </c>
    </row>
    <row r="133" spans="2:65" s="1" customFormat="1" ht="16.5" customHeight="1">
      <c r="B133" s="139"/>
      <c r="C133" s="140" t="s">
        <v>402</v>
      </c>
      <c r="D133" s="140" t="s">
        <v>167</v>
      </c>
      <c r="E133" s="141" t="s">
        <v>1632</v>
      </c>
      <c r="F133" s="142" t="s">
        <v>1633</v>
      </c>
      <c r="G133" s="143" t="s">
        <v>1516</v>
      </c>
      <c r="H133" s="144">
        <v>5</v>
      </c>
      <c r="I133" s="145"/>
      <c r="J133" s="146">
        <f t="shared" si="10"/>
        <v>0</v>
      </c>
      <c r="K133" s="142" t="s">
        <v>1</v>
      </c>
      <c r="L133" s="30"/>
      <c r="M133" s="147" t="s">
        <v>1</v>
      </c>
      <c r="N133" s="148" t="s">
        <v>48</v>
      </c>
      <c r="O133" s="49"/>
      <c r="P133" s="149">
        <f t="shared" si="11"/>
        <v>0</v>
      </c>
      <c r="Q133" s="149">
        <v>0</v>
      </c>
      <c r="R133" s="149">
        <f t="shared" si="12"/>
        <v>0</v>
      </c>
      <c r="S133" s="149">
        <v>0</v>
      </c>
      <c r="T133" s="150">
        <f t="shared" si="13"/>
        <v>0</v>
      </c>
      <c r="AR133" s="16" t="s">
        <v>248</v>
      </c>
      <c r="AT133" s="16" t="s">
        <v>167</v>
      </c>
      <c r="AU133" s="16" t="s">
        <v>181</v>
      </c>
      <c r="AY133" s="16" t="s">
        <v>165</v>
      </c>
      <c r="BE133" s="151">
        <f t="shared" si="14"/>
        <v>0</v>
      </c>
      <c r="BF133" s="151">
        <f t="shared" si="15"/>
        <v>0</v>
      </c>
      <c r="BG133" s="151">
        <f t="shared" si="16"/>
        <v>0</v>
      </c>
      <c r="BH133" s="151">
        <f t="shared" si="17"/>
        <v>0</v>
      </c>
      <c r="BI133" s="151">
        <f t="shared" si="18"/>
        <v>0</v>
      </c>
      <c r="BJ133" s="16" t="s">
        <v>85</v>
      </c>
      <c r="BK133" s="151">
        <f t="shared" si="19"/>
        <v>0</v>
      </c>
      <c r="BL133" s="16" t="s">
        <v>248</v>
      </c>
      <c r="BM133" s="16" t="s">
        <v>1634</v>
      </c>
    </row>
    <row r="134" spans="2:65" s="1" customFormat="1" ht="16.5" customHeight="1">
      <c r="B134" s="139"/>
      <c r="C134" s="140" t="s">
        <v>409</v>
      </c>
      <c r="D134" s="140" t="s">
        <v>167</v>
      </c>
      <c r="E134" s="141" t="s">
        <v>1635</v>
      </c>
      <c r="F134" s="142" t="s">
        <v>1636</v>
      </c>
      <c r="G134" s="143" t="s">
        <v>370</v>
      </c>
      <c r="H134" s="144">
        <v>24</v>
      </c>
      <c r="I134" s="145"/>
      <c r="J134" s="146">
        <f t="shared" si="10"/>
        <v>0</v>
      </c>
      <c r="K134" s="142" t="s">
        <v>1</v>
      </c>
      <c r="L134" s="30"/>
      <c r="M134" s="147" t="s">
        <v>1</v>
      </c>
      <c r="N134" s="148" t="s">
        <v>48</v>
      </c>
      <c r="O134" s="49"/>
      <c r="P134" s="149">
        <f t="shared" si="11"/>
        <v>0</v>
      </c>
      <c r="Q134" s="149">
        <v>0</v>
      </c>
      <c r="R134" s="149">
        <f t="shared" si="12"/>
        <v>0</v>
      </c>
      <c r="S134" s="149">
        <v>0</v>
      </c>
      <c r="T134" s="150">
        <f t="shared" si="13"/>
        <v>0</v>
      </c>
      <c r="AR134" s="16" t="s">
        <v>248</v>
      </c>
      <c r="AT134" s="16" t="s">
        <v>167</v>
      </c>
      <c r="AU134" s="16" t="s">
        <v>181</v>
      </c>
      <c r="AY134" s="16" t="s">
        <v>165</v>
      </c>
      <c r="BE134" s="151">
        <f t="shared" si="14"/>
        <v>0</v>
      </c>
      <c r="BF134" s="151">
        <f t="shared" si="15"/>
        <v>0</v>
      </c>
      <c r="BG134" s="151">
        <f t="shared" si="16"/>
        <v>0</v>
      </c>
      <c r="BH134" s="151">
        <f t="shared" si="17"/>
        <v>0</v>
      </c>
      <c r="BI134" s="151">
        <f t="shared" si="18"/>
        <v>0</v>
      </c>
      <c r="BJ134" s="16" t="s">
        <v>85</v>
      </c>
      <c r="BK134" s="151">
        <f t="shared" si="19"/>
        <v>0</v>
      </c>
      <c r="BL134" s="16" t="s">
        <v>248</v>
      </c>
      <c r="BM134" s="16" t="s">
        <v>1637</v>
      </c>
    </row>
    <row r="135" spans="2:65" s="1" customFormat="1" ht="16.5" customHeight="1">
      <c r="B135" s="139"/>
      <c r="C135" s="140" t="s">
        <v>415</v>
      </c>
      <c r="D135" s="140" t="s">
        <v>167</v>
      </c>
      <c r="E135" s="141" t="s">
        <v>1638</v>
      </c>
      <c r="F135" s="142" t="s">
        <v>1639</v>
      </c>
      <c r="G135" s="143" t="s">
        <v>370</v>
      </c>
      <c r="H135" s="144">
        <v>60</v>
      </c>
      <c r="I135" s="145"/>
      <c r="J135" s="146">
        <f t="shared" si="10"/>
        <v>0</v>
      </c>
      <c r="K135" s="142" t="s">
        <v>1</v>
      </c>
      <c r="L135" s="30"/>
      <c r="M135" s="147" t="s">
        <v>1</v>
      </c>
      <c r="N135" s="148" t="s">
        <v>48</v>
      </c>
      <c r="O135" s="49"/>
      <c r="P135" s="149">
        <f t="shared" si="11"/>
        <v>0</v>
      </c>
      <c r="Q135" s="149">
        <v>0</v>
      </c>
      <c r="R135" s="149">
        <f t="shared" si="12"/>
        <v>0</v>
      </c>
      <c r="S135" s="149">
        <v>0</v>
      </c>
      <c r="T135" s="150">
        <f t="shared" si="13"/>
        <v>0</v>
      </c>
      <c r="AR135" s="16" t="s">
        <v>248</v>
      </c>
      <c r="AT135" s="16" t="s">
        <v>167</v>
      </c>
      <c r="AU135" s="16" t="s">
        <v>181</v>
      </c>
      <c r="AY135" s="16" t="s">
        <v>165</v>
      </c>
      <c r="BE135" s="151">
        <f t="shared" si="14"/>
        <v>0</v>
      </c>
      <c r="BF135" s="151">
        <f t="shared" si="15"/>
        <v>0</v>
      </c>
      <c r="BG135" s="151">
        <f t="shared" si="16"/>
        <v>0</v>
      </c>
      <c r="BH135" s="151">
        <f t="shared" si="17"/>
        <v>0</v>
      </c>
      <c r="BI135" s="151">
        <f t="shared" si="18"/>
        <v>0</v>
      </c>
      <c r="BJ135" s="16" t="s">
        <v>85</v>
      </c>
      <c r="BK135" s="151">
        <f t="shared" si="19"/>
        <v>0</v>
      </c>
      <c r="BL135" s="16" t="s">
        <v>248</v>
      </c>
      <c r="BM135" s="16" t="s">
        <v>1640</v>
      </c>
    </row>
    <row r="136" spans="2:65" s="1" customFormat="1" ht="16.5" customHeight="1">
      <c r="B136" s="139"/>
      <c r="C136" s="140" t="s">
        <v>421</v>
      </c>
      <c r="D136" s="140" t="s">
        <v>167</v>
      </c>
      <c r="E136" s="141" t="s">
        <v>1641</v>
      </c>
      <c r="F136" s="142" t="s">
        <v>1642</v>
      </c>
      <c r="G136" s="143" t="s">
        <v>370</v>
      </c>
      <c r="H136" s="144">
        <v>45</v>
      </c>
      <c r="I136" s="145"/>
      <c r="J136" s="146">
        <f t="shared" si="10"/>
        <v>0</v>
      </c>
      <c r="K136" s="142" t="s">
        <v>1</v>
      </c>
      <c r="L136" s="30"/>
      <c r="M136" s="147" t="s">
        <v>1</v>
      </c>
      <c r="N136" s="148" t="s">
        <v>48</v>
      </c>
      <c r="O136" s="49"/>
      <c r="P136" s="149">
        <f t="shared" si="11"/>
        <v>0</v>
      </c>
      <c r="Q136" s="149">
        <v>0</v>
      </c>
      <c r="R136" s="149">
        <f t="shared" si="12"/>
        <v>0</v>
      </c>
      <c r="S136" s="149">
        <v>0</v>
      </c>
      <c r="T136" s="150">
        <f t="shared" si="13"/>
        <v>0</v>
      </c>
      <c r="AR136" s="16" t="s">
        <v>248</v>
      </c>
      <c r="AT136" s="16" t="s">
        <v>167</v>
      </c>
      <c r="AU136" s="16" t="s">
        <v>181</v>
      </c>
      <c r="AY136" s="16" t="s">
        <v>165</v>
      </c>
      <c r="BE136" s="151">
        <f t="shared" si="14"/>
        <v>0</v>
      </c>
      <c r="BF136" s="151">
        <f t="shared" si="15"/>
        <v>0</v>
      </c>
      <c r="BG136" s="151">
        <f t="shared" si="16"/>
        <v>0</v>
      </c>
      <c r="BH136" s="151">
        <f t="shared" si="17"/>
        <v>0</v>
      </c>
      <c r="BI136" s="151">
        <f t="shared" si="18"/>
        <v>0</v>
      </c>
      <c r="BJ136" s="16" t="s">
        <v>85</v>
      </c>
      <c r="BK136" s="151">
        <f t="shared" si="19"/>
        <v>0</v>
      </c>
      <c r="BL136" s="16" t="s">
        <v>248</v>
      </c>
      <c r="BM136" s="16" t="s">
        <v>1643</v>
      </c>
    </row>
    <row r="137" spans="2:65" s="1" customFormat="1" ht="16.5" customHeight="1">
      <c r="B137" s="139"/>
      <c r="C137" s="140" t="s">
        <v>427</v>
      </c>
      <c r="D137" s="140" t="s">
        <v>167</v>
      </c>
      <c r="E137" s="141" t="s">
        <v>1644</v>
      </c>
      <c r="F137" s="142" t="s">
        <v>1645</v>
      </c>
      <c r="G137" s="143" t="s">
        <v>325</v>
      </c>
      <c r="H137" s="144">
        <v>1</v>
      </c>
      <c r="I137" s="145"/>
      <c r="J137" s="146">
        <f t="shared" si="10"/>
        <v>0</v>
      </c>
      <c r="K137" s="142" t="s">
        <v>1</v>
      </c>
      <c r="L137" s="30"/>
      <c r="M137" s="147" t="s">
        <v>1</v>
      </c>
      <c r="N137" s="148" t="s">
        <v>48</v>
      </c>
      <c r="O137" s="49"/>
      <c r="P137" s="149">
        <f t="shared" si="11"/>
        <v>0</v>
      </c>
      <c r="Q137" s="149">
        <v>0</v>
      </c>
      <c r="R137" s="149">
        <f t="shared" si="12"/>
        <v>0</v>
      </c>
      <c r="S137" s="149">
        <v>0</v>
      </c>
      <c r="T137" s="150">
        <f t="shared" si="13"/>
        <v>0</v>
      </c>
      <c r="AR137" s="16" t="s">
        <v>248</v>
      </c>
      <c r="AT137" s="16" t="s">
        <v>167</v>
      </c>
      <c r="AU137" s="16" t="s">
        <v>181</v>
      </c>
      <c r="AY137" s="16" t="s">
        <v>165</v>
      </c>
      <c r="BE137" s="151">
        <f t="shared" si="14"/>
        <v>0</v>
      </c>
      <c r="BF137" s="151">
        <f t="shared" si="15"/>
        <v>0</v>
      </c>
      <c r="BG137" s="151">
        <f t="shared" si="16"/>
        <v>0</v>
      </c>
      <c r="BH137" s="151">
        <f t="shared" si="17"/>
        <v>0</v>
      </c>
      <c r="BI137" s="151">
        <f t="shared" si="18"/>
        <v>0</v>
      </c>
      <c r="BJ137" s="16" t="s">
        <v>85</v>
      </c>
      <c r="BK137" s="151">
        <f t="shared" si="19"/>
        <v>0</v>
      </c>
      <c r="BL137" s="16" t="s">
        <v>248</v>
      </c>
      <c r="BM137" s="16" t="s">
        <v>1646</v>
      </c>
    </row>
    <row r="138" spans="2:65" s="10" customFormat="1" ht="20.85" customHeight="1">
      <c r="B138" s="126"/>
      <c r="D138" s="127" t="s">
        <v>76</v>
      </c>
      <c r="E138" s="137" t="s">
        <v>1156</v>
      </c>
      <c r="F138" s="137" t="s">
        <v>1647</v>
      </c>
      <c r="I138" s="129"/>
      <c r="J138" s="138">
        <f>BK138</f>
        <v>0</v>
      </c>
      <c r="L138" s="126"/>
      <c r="M138" s="131"/>
      <c r="N138" s="132"/>
      <c r="O138" s="132"/>
      <c r="P138" s="133">
        <f>SUM(P139:P144)</f>
        <v>0</v>
      </c>
      <c r="Q138" s="132"/>
      <c r="R138" s="133">
        <f>SUM(R139:R144)</f>
        <v>0</v>
      </c>
      <c r="S138" s="132"/>
      <c r="T138" s="134">
        <f>SUM(T139:T144)</f>
        <v>0</v>
      </c>
      <c r="AR138" s="127" t="s">
        <v>87</v>
      </c>
      <c r="AT138" s="135" t="s">
        <v>76</v>
      </c>
      <c r="AU138" s="135" t="s">
        <v>87</v>
      </c>
      <c r="AY138" s="127" t="s">
        <v>165</v>
      </c>
      <c r="BK138" s="136">
        <f>SUM(BK139:BK144)</f>
        <v>0</v>
      </c>
    </row>
    <row r="139" spans="2:65" s="1" customFormat="1" ht="16.5" customHeight="1">
      <c r="B139" s="139"/>
      <c r="C139" s="140" t="s">
        <v>434</v>
      </c>
      <c r="D139" s="140" t="s">
        <v>167</v>
      </c>
      <c r="E139" s="141" t="s">
        <v>1648</v>
      </c>
      <c r="F139" s="142" t="s">
        <v>1649</v>
      </c>
      <c r="G139" s="143" t="s">
        <v>1516</v>
      </c>
      <c r="H139" s="144">
        <v>2</v>
      </c>
      <c r="I139" s="145"/>
      <c r="J139" s="146">
        <f t="shared" ref="J139:J144" si="20">ROUND(I139*H139,2)</f>
        <v>0</v>
      </c>
      <c r="K139" s="142" t="s">
        <v>1</v>
      </c>
      <c r="L139" s="30"/>
      <c r="M139" s="147" t="s">
        <v>1</v>
      </c>
      <c r="N139" s="148" t="s">
        <v>48</v>
      </c>
      <c r="O139" s="49"/>
      <c r="P139" s="149">
        <f t="shared" ref="P139:P144" si="21">O139*H139</f>
        <v>0</v>
      </c>
      <c r="Q139" s="149">
        <v>0</v>
      </c>
      <c r="R139" s="149">
        <f t="shared" ref="R139:R144" si="22">Q139*H139</f>
        <v>0</v>
      </c>
      <c r="S139" s="149">
        <v>0</v>
      </c>
      <c r="T139" s="150">
        <f t="shared" ref="T139:T144" si="23">S139*H139</f>
        <v>0</v>
      </c>
      <c r="AR139" s="16" t="s">
        <v>248</v>
      </c>
      <c r="AT139" s="16" t="s">
        <v>167</v>
      </c>
      <c r="AU139" s="16" t="s">
        <v>181</v>
      </c>
      <c r="AY139" s="16" t="s">
        <v>165</v>
      </c>
      <c r="BE139" s="151">
        <f t="shared" ref="BE139:BE144" si="24">IF(N139="základní",J139,0)</f>
        <v>0</v>
      </c>
      <c r="BF139" s="151">
        <f t="shared" ref="BF139:BF144" si="25">IF(N139="snížená",J139,0)</f>
        <v>0</v>
      </c>
      <c r="BG139" s="151">
        <f t="shared" ref="BG139:BG144" si="26">IF(N139="zákl. přenesená",J139,0)</f>
        <v>0</v>
      </c>
      <c r="BH139" s="151">
        <f t="shared" ref="BH139:BH144" si="27">IF(N139="sníž. přenesená",J139,0)</f>
        <v>0</v>
      </c>
      <c r="BI139" s="151">
        <f t="shared" ref="BI139:BI144" si="28">IF(N139="nulová",J139,0)</f>
        <v>0</v>
      </c>
      <c r="BJ139" s="16" t="s">
        <v>85</v>
      </c>
      <c r="BK139" s="151">
        <f t="shared" ref="BK139:BK144" si="29">ROUND(I139*H139,2)</f>
        <v>0</v>
      </c>
      <c r="BL139" s="16" t="s">
        <v>248</v>
      </c>
      <c r="BM139" s="16" t="s">
        <v>1650</v>
      </c>
    </row>
    <row r="140" spans="2:65" s="1" customFormat="1" ht="16.5" customHeight="1">
      <c r="B140" s="139"/>
      <c r="C140" s="140" t="s">
        <v>441</v>
      </c>
      <c r="D140" s="140" t="s">
        <v>167</v>
      </c>
      <c r="E140" s="141" t="s">
        <v>1651</v>
      </c>
      <c r="F140" s="142" t="s">
        <v>1652</v>
      </c>
      <c r="G140" s="143" t="s">
        <v>1516</v>
      </c>
      <c r="H140" s="144">
        <v>2</v>
      </c>
      <c r="I140" s="145"/>
      <c r="J140" s="146">
        <f t="shared" si="20"/>
        <v>0</v>
      </c>
      <c r="K140" s="142" t="s">
        <v>1</v>
      </c>
      <c r="L140" s="30"/>
      <c r="M140" s="147" t="s">
        <v>1</v>
      </c>
      <c r="N140" s="148" t="s">
        <v>48</v>
      </c>
      <c r="O140" s="49"/>
      <c r="P140" s="149">
        <f t="shared" si="21"/>
        <v>0</v>
      </c>
      <c r="Q140" s="149">
        <v>0</v>
      </c>
      <c r="R140" s="149">
        <f t="shared" si="22"/>
        <v>0</v>
      </c>
      <c r="S140" s="149">
        <v>0</v>
      </c>
      <c r="T140" s="150">
        <f t="shared" si="23"/>
        <v>0</v>
      </c>
      <c r="AR140" s="16" t="s">
        <v>248</v>
      </c>
      <c r="AT140" s="16" t="s">
        <v>167</v>
      </c>
      <c r="AU140" s="16" t="s">
        <v>181</v>
      </c>
      <c r="AY140" s="16" t="s">
        <v>165</v>
      </c>
      <c r="BE140" s="151">
        <f t="shared" si="24"/>
        <v>0</v>
      </c>
      <c r="BF140" s="151">
        <f t="shared" si="25"/>
        <v>0</v>
      </c>
      <c r="BG140" s="151">
        <f t="shared" si="26"/>
        <v>0</v>
      </c>
      <c r="BH140" s="151">
        <f t="shared" si="27"/>
        <v>0</v>
      </c>
      <c r="BI140" s="151">
        <f t="shared" si="28"/>
        <v>0</v>
      </c>
      <c r="BJ140" s="16" t="s">
        <v>85</v>
      </c>
      <c r="BK140" s="151">
        <f t="shared" si="29"/>
        <v>0</v>
      </c>
      <c r="BL140" s="16" t="s">
        <v>248</v>
      </c>
      <c r="BM140" s="16" t="s">
        <v>1653</v>
      </c>
    </row>
    <row r="141" spans="2:65" s="1" customFormat="1" ht="16.5" customHeight="1">
      <c r="B141" s="139"/>
      <c r="C141" s="140" t="s">
        <v>446</v>
      </c>
      <c r="D141" s="140" t="s">
        <v>167</v>
      </c>
      <c r="E141" s="141" t="s">
        <v>1654</v>
      </c>
      <c r="F141" s="142" t="s">
        <v>1655</v>
      </c>
      <c r="G141" s="143" t="s">
        <v>1516</v>
      </c>
      <c r="H141" s="144">
        <v>2</v>
      </c>
      <c r="I141" s="145"/>
      <c r="J141" s="146">
        <f t="shared" si="20"/>
        <v>0</v>
      </c>
      <c r="K141" s="142" t="s">
        <v>1</v>
      </c>
      <c r="L141" s="30"/>
      <c r="M141" s="147" t="s">
        <v>1</v>
      </c>
      <c r="N141" s="148" t="s">
        <v>48</v>
      </c>
      <c r="O141" s="49"/>
      <c r="P141" s="149">
        <f t="shared" si="21"/>
        <v>0</v>
      </c>
      <c r="Q141" s="149">
        <v>0</v>
      </c>
      <c r="R141" s="149">
        <f t="shared" si="22"/>
        <v>0</v>
      </c>
      <c r="S141" s="149">
        <v>0</v>
      </c>
      <c r="T141" s="150">
        <f t="shared" si="23"/>
        <v>0</v>
      </c>
      <c r="AR141" s="16" t="s">
        <v>248</v>
      </c>
      <c r="AT141" s="16" t="s">
        <v>167</v>
      </c>
      <c r="AU141" s="16" t="s">
        <v>181</v>
      </c>
      <c r="AY141" s="16" t="s">
        <v>165</v>
      </c>
      <c r="BE141" s="151">
        <f t="shared" si="24"/>
        <v>0</v>
      </c>
      <c r="BF141" s="151">
        <f t="shared" si="25"/>
        <v>0</v>
      </c>
      <c r="BG141" s="151">
        <f t="shared" si="26"/>
        <v>0</v>
      </c>
      <c r="BH141" s="151">
        <f t="shared" si="27"/>
        <v>0</v>
      </c>
      <c r="BI141" s="151">
        <f t="shared" si="28"/>
        <v>0</v>
      </c>
      <c r="BJ141" s="16" t="s">
        <v>85</v>
      </c>
      <c r="BK141" s="151">
        <f t="shared" si="29"/>
        <v>0</v>
      </c>
      <c r="BL141" s="16" t="s">
        <v>248</v>
      </c>
      <c r="BM141" s="16" t="s">
        <v>1656</v>
      </c>
    </row>
    <row r="142" spans="2:65" s="1" customFormat="1" ht="16.5" customHeight="1">
      <c r="B142" s="139"/>
      <c r="C142" s="140" t="s">
        <v>452</v>
      </c>
      <c r="D142" s="140" t="s">
        <v>167</v>
      </c>
      <c r="E142" s="141" t="s">
        <v>1657</v>
      </c>
      <c r="F142" s="142" t="s">
        <v>1658</v>
      </c>
      <c r="G142" s="143" t="s">
        <v>1516</v>
      </c>
      <c r="H142" s="144">
        <v>2</v>
      </c>
      <c r="I142" s="145"/>
      <c r="J142" s="146">
        <f t="shared" si="20"/>
        <v>0</v>
      </c>
      <c r="K142" s="142" t="s">
        <v>1</v>
      </c>
      <c r="L142" s="30"/>
      <c r="M142" s="147" t="s">
        <v>1</v>
      </c>
      <c r="N142" s="148" t="s">
        <v>48</v>
      </c>
      <c r="O142" s="49"/>
      <c r="P142" s="149">
        <f t="shared" si="21"/>
        <v>0</v>
      </c>
      <c r="Q142" s="149">
        <v>0</v>
      </c>
      <c r="R142" s="149">
        <f t="shared" si="22"/>
        <v>0</v>
      </c>
      <c r="S142" s="149">
        <v>0</v>
      </c>
      <c r="T142" s="150">
        <f t="shared" si="23"/>
        <v>0</v>
      </c>
      <c r="AR142" s="16" t="s">
        <v>248</v>
      </c>
      <c r="AT142" s="16" t="s">
        <v>167</v>
      </c>
      <c r="AU142" s="16" t="s">
        <v>181</v>
      </c>
      <c r="AY142" s="16" t="s">
        <v>165</v>
      </c>
      <c r="BE142" s="151">
        <f t="shared" si="24"/>
        <v>0</v>
      </c>
      <c r="BF142" s="151">
        <f t="shared" si="25"/>
        <v>0</v>
      </c>
      <c r="BG142" s="151">
        <f t="shared" si="26"/>
        <v>0</v>
      </c>
      <c r="BH142" s="151">
        <f t="shared" si="27"/>
        <v>0</v>
      </c>
      <c r="BI142" s="151">
        <f t="shared" si="28"/>
        <v>0</v>
      </c>
      <c r="BJ142" s="16" t="s">
        <v>85</v>
      </c>
      <c r="BK142" s="151">
        <f t="shared" si="29"/>
        <v>0</v>
      </c>
      <c r="BL142" s="16" t="s">
        <v>248</v>
      </c>
      <c r="BM142" s="16" t="s">
        <v>1659</v>
      </c>
    </row>
    <row r="143" spans="2:65" s="1" customFormat="1" ht="16.5" customHeight="1">
      <c r="B143" s="139"/>
      <c r="C143" s="140" t="s">
        <v>459</v>
      </c>
      <c r="D143" s="140" t="s">
        <v>167</v>
      </c>
      <c r="E143" s="141" t="s">
        <v>1660</v>
      </c>
      <c r="F143" s="142" t="s">
        <v>1661</v>
      </c>
      <c r="G143" s="143" t="s">
        <v>1516</v>
      </c>
      <c r="H143" s="144">
        <v>8</v>
      </c>
      <c r="I143" s="145"/>
      <c r="J143" s="146">
        <f t="shared" si="20"/>
        <v>0</v>
      </c>
      <c r="K143" s="142" t="s">
        <v>1</v>
      </c>
      <c r="L143" s="30"/>
      <c r="M143" s="147" t="s">
        <v>1</v>
      </c>
      <c r="N143" s="148" t="s">
        <v>48</v>
      </c>
      <c r="O143" s="49"/>
      <c r="P143" s="149">
        <f t="shared" si="21"/>
        <v>0</v>
      </c>
      <c r="Q143" s="149">
        <v>0</v>
      </c>
      <c r="R143" s="149">
        <f t="shared" si="22"/>
        <v>0</v>
      </c>
      <c r="S143" s="149">
        <v>0</v>
      </c>
      <c r="T143" s="150">
        <f t="shared" si="23"/>
        <v>0</v>
      </c>
      <c r="AR143" s="16" t="s">
        <v>248</v>
      </c>
      <c r="AT143" s="16" t="s">
        <v>167</v>
      </c>
      <c r="AU143" s="16" t="s">
        <v>181</v>
      </c>
      <c r="AY143" s="16" t="s">
        <v>165</v>
      </c>
      <c r="BE143" s="151">
        <f t="shared" si="24"/>
        <v>0</v>
      </c>
      <c r="BF143" s="151">
        <f t="shared" si="25"/>
        <v>0</v>
      </c>
      <c r="BG143" s="151">
        <f t="shared" si="26"/>
        <v>0</v>
      </c>
      <c r="BH143" s="151">
        <f t="shared" si="27"/>
        <v>0</v>
      </c>
      <c r="BI143" s="151">
        <f t="shared" si="28"/>
        <v>0</v>
      </c>
      <c r="BJ143" s="16" t="s">
        <v>85</v>
      </c>
      <c r="BK143" s="151">
        <f t="shared" si="29"/>
        <v>0</v>
      </c>
      <c r="BL143" s="16" t="s">
        <v>248</v>
      </c>
      <c r="BM143" s="16" t="s">
        <v>1662</v>
      </c>
    </row>
    <row r="144" spans="2:65" s="1" customFormat="1" ht="16.5" customHeight="1">
      <c r="B144" s="139"/>
      <c r="C144" s="140" t="s">
        <v>476</v>
      </c>
      <c r="D144" s="140" t="s">
        <v>167</v>
      </c>
      <c r="E144" s="141" t="s">
        <v>1663</v>
      </c>
      <c r="F144" s="142" t="s">
        <v>1645</v>
      </c>
      <c r="G144" s="143" t="s">
        <v>325</v>
      </c>
      <c r="H144" s="144">
        <v>1</v>
      </c>
      <c r="I144" s="145"/>
      <c r="J144" s="146">
        <f t="shared" si="20"/>
        <v>0</v>
      </c>
      <c r="K144" s="142" t="s">
        <v>1</v>
      </c>
      <c r="L144" s="30"/>
      <c r="M144" s="147" t="s">
        <v>1</v>
      </c>
      <c r="N144" s="148" t="s">
        <v>48</v>
      </c>
      <c r="O144" s="49"/>
      <c r="P144" s="149">
        <f t="shared" si="21"/>
        <v>0</v>
      </c>
      <c r="Q144" s="149">
        <v>0</v>
      </c>
      <c r="R144" s="149">
        <f t="shared" si="22"/>
        <v>0</v>
      </c>
      <c r="S144" s="149">
        <v>0</v>
      </c>
      <c r="T144" s="150">
        <f t="shared" si="23"/>
        <v>0</v>
      </c>
      <c r="AR144" s="16" t="s">
        <v>248</v>
      </c>
      <c r="AT144" s="16" t="s">
        <v>167</v>
      </c>
      <c r="AU144" s="16" t="s">
        <v>181</v>
      </c>
      <c r="AY144" s="16" t="s">
        <v>165</v>
      </c>
      <c r="BE144" s="151">
        <f t="shared" si="24"/>
        <v>0</v>
      </c>
      <c r="BF144" s="151">
        <f t="shared" si="25"/>
        <v>0</v>
      </c>
      <c r="BG144" s="151">
        <f t="shared" si="26"/>
        <v>0</v>
      </c>
      <c r="BH144" s="151">
        <f t="shared" si="27"/>
        <v>0</v>
      </c>
      <c r="BI144" s="151">
        <f t="shared" si="28"/>
        <v>0</v>
      </c>
      <c r="BJ144" s="16" t="s">
        <v>85</v>
      </c>
      <c r="BK144" s="151">
        <f t="shared" si="29"/>
        <v>0</v>
      </c>
      <c r="BL144" s="16" t="s">
        <v>248</v>
      </c>
      <c r="BM144" s="16" t="s">
        <v>1664</v>
      </c>
    </row>
    <row r="145" spans="2:65" s="10" customFormat="1" ht="20.85" customHeight="1">
      <c r="B145" s="126"/>
      <c r="D145" s="127" t="s">
        <v>76</v>
      </c>
      <c r="E145" s="137" t="s">
        <v>1189</v>
      </c>
      <c r="F145" s="137" t="s">
        <v>1665</v>
      </c>
      <c r="I145" s="129"/>
      <c r="J145" s="138">
        <f>BK145</f>
        <v>0</v>
      </c>
      <c r="L145" s="126"/>
      <c r="M145" s="131"/>
      <c r="N145" s="132"/>
      <c r="O145" s="132"/>
      <c r="P145" s="133">
        <f>SUM(P146:P153)</f>
        <v>0</v>
      </c>
      <c r="Q145" s="132"/>
      <c r="R145" s="133">
        <f>SUM(R146:R153)</f>
        <v>0</v>
      </c>
      <c r="S145" s="132"/>
      <c r="T145" s="134">
        <f>SUM(T146:T153)</f>
        <v>0</v>
      </c>
      <c r="AR145" s="127" t="s">
        <v>87</v>
      </c>
      <c r="AT145" s="135" t="s">
        <v>76</v>
      </c>
      <c r="AU145" s="135" t="s">
        <v>87</v>
      </c>
      <c r="AY145" s="127" t="s">
        <v>165</v>
      </c>
      <c r="BK145" s="136">
        <f>SUM(BK146:BK153)</f>
        <v>0</v>
      </c>
    </row>
    <row r="146" spans="2:65" s="1" customFormat="1" ht="16.5" customHeight="1">
      <c r="B146" s="139"/>
      <c r="C146" s="140" t="s">
        <v>483</v>
      </c>
      <c r="D146" s="140" t="s">
        <v>167</v>
      </c>
      <c r="E146" s="141" t="s">
        <v>1666</v>
      </c>
      <c r="F146" s="142" t="s">
        <v>1667</v>
      </c>
      <c r="G146" s="143" t="s">
        <v>1516</v>
      </c>
      <c r="H146" s="144">
        <v>1</v>
      </c>
      <c r="I146" s="145"/>
      <c r="J146" s="146">
        <f t="shared" ref="J146:J153" si="30">ROUND(I146*H146,2)</f>
        <v>0</v>
      </c>
      <c r="K146" s="142" t="s">
        <v>1</v>
      </c>
      <c r="L146" s="30"/>
      <c r="M146" s="147" t="s">
        <v>1</v>
      </c>
      <c r="N146" s="148" t="s">
        <v>48</v>
      </c>
      <c r="O146" s="49"/>
      <c r="P146" s="149">
        <f t="shared" ref="P146:P153" si="31">O146*H146</f>
        <v>0</v>
      </c>
      <c r="Q146" s="149">
        <v>0</v>
      </c>
      <c r="R146" s="149">
        <f t="shared" ref="R146:R153" si="32">Q146*H146</f>
        <v>0</v>
      </c>
      <c r="S146" s="149">
        <v>0</v>
      </c>
      <c r="T146" s="150">
        <f t="shared" ref="T146:T153" si="33">S146*H146</f>
        <v>0</v>
      </c>
      <c r="AR146" s="16" t="s">
        <v>248</v>
      </c>
      <c r="AT146" s="16" t="s">
        <v>167</v>
      </c>
      <c r="AU146" s="16" t="s">
        <v>181</v>
      </c>
      <c r="AY146" s="16" t="s">
        <v>165</v>
      </c>
      <c r="BE146" s="151">
        <f t="shared" ref="BE146:BE153" si="34">IF(N146="základní",J146,0)</f>
        <v>0</v>
      </c>
      <c r="BF146" s="151">
        <f t="shared" ref="BF146:BF153" si="35">IF(N146="snížená",J146,0)</f>
        <v>0</v>
      </c>
      <c r="BG146" s="151">
        <f t="shared" ref="BG146:BG153" si="36">IF(N146="zákl. přenesená",J146,0)</f>
        <v>0</v>
      </c>
      <c r="BH146" s="151">
        <f t="shared" ref="BH146:BH153" si="37">IF(N146="sníž. přenesená",J146,0)</f>
        <v>0</v>
      </c>
      <c r="BI146" s="151">
        <f t="shared" ref="BI146:BI153" si="38">IF(N146="nulová",J146,0)</f>
        <v>0</v>
      </c>
      <c r="BJ146" s="16" t="s">
        <v>85</v>
      </c>
      <c r="BK146" s="151">
        <f t="shared" ref="BK146:BK153" si="39">ROUND(I146*H146,2)</f>
        <v>0</v>
      </c>
      <c r="BL146" s="16" t="s">
        <v>248</v>
      </c>
      <c r="BM146" s="16" t="s">
        <v>1668</v>
      </c>
    </row>
    <row r="147" spans="2:65" s="1" customFormat="1" ht="16.5" customHeight="1">
      <c r="B147" s="139"/>
      <c r="C147" s="140" t="s">
        <v>488</v>
      </c>
      <c r="D147" s="140" t="s">
        <v>167</v>
      </c>
      <c r="E147" s="141" t="s">
        <v>1669</v>
      </c>
      <c r="F147" s="142" t="s">
        <v>1670</v>
      </c>
      <c r="G147" s="143" t="s">
        <v>1516</v>
      </c>
      <c r="H147" s="144">
        <v>5</v>
      </c>
      <c r="I147" s="145"/>
      <c r="J147" s="146">
        <f t="shared" si="30"/>
        <v>0</v>
      </c>
      <c r="K147" s="142" t="s">
        <v>1</v>
      </c>
      <c r="L147" s="30"/>
      <c r="M147" s="147" t="s">
        <v>1</v>
      </c>
      <c r="N147" s="148" t="s">
        <v>48</v>
      </c>
      <c r="O147" s="49"/>
      <c r="P147" s="149">
        <f t="shared" si="31"/>
        <v>0</v>
      </c>
      <c r="Q147" s="149">
        <v>0</v>
      </c>
      <c r="R147" s="149">
        <f t="shared" si="32"/>
        <v>0</v>
      </c>
      <c r="S147" s="149">
        <v>0</v>
      </c>
      <c r="T147" s="150">
        <f t="shared" si="33"/>
        <v>0</v>
      </c>
      <c r="AR147" s="16" t="s">
        <v>248</v>
      </c>
      <c r="AT147" s="16" t="s">
        <v>167</v>
      </c>
      <c r="AU147" s="16" t="s">
        <v>181</v>
      </c>
      <c r="AY147" s="16" t="s">
        <v>165</v>
      </c>
      <c r="BE147" s="151">
        <f t="shared" si="34"/>
        <v>0</v>
      </c>
      <c r="BF147" s="151">
        <f t="shared" si="35"/>
        <v>0</v>
      </c>
      <c r="BG147" s="151">
        <f t="shared" si="36"/>
        <v>0</v>
      </c>
      <c r="BH147" s="151">
        <f t="shared" si="37"/>
        <v>0</v>
      </c>
      <c r="BI147" s="151">
        <f t="shared" si="38"/>
        <v>0</v>
      </c>
      <c r="BJ147" s="16" t="s">
        <v>85</v>
      </c>
      <c r="BK147" s="151">
        <f t="shared" si="39"/>
        <v>0</v>
      </c>
      <c r="BL147" s="16" t="s">
        <v>248</v>
      </c>
      <c r="BM147" s="16" t="s">
        <v>1671</v>
      </c>
    </row>
    <row r="148" spans="2:65" s="1" customFormat="1" ht="16.5" customHeight="1">
      <c r="B148" s="139"/>
      <c r="C148" s="140" t="s">
        <v>492</v>
      </c>
      <c r="D148" s="140" t="s">
        <v>167</v>
      </c>
      <c r="E148" s="141" t="s">
        <v>1672</v>
      </c>
      <c r="F148" s="142" t="s">
        <v>1673</v>
      </c>
      <c r="G148" s="143" t="s">
        <v>1516</v>
      </c>
      <c r="H148" s="144">
        <v>8</v>
      </c>
      <c r="I148" s="145"/>
      <c r="J148" s="146">
        <f t="shared" si="30"/>
        <v>0</v>
      </c>
      <c r="K148" s="142" t="s">
        <v>1</v>
      </c>
      <c r="L148" s="30"/>
      <c r="M148" s="147" t="s">
        <v>1</v>
      </c>
      <c r="N148" s="148" t="s">
        <v>48</v>
      </c>
      <c r="O148" s="49"/>
      <c r="P148" s="149">
        <f t="shared" si="31"/>
        <v>0</v>
      </c>
      <c r="Q148" s="149">
        <v>0</v>
      </c>
      <c r="R148" s="149">
        <f t="shared" si="32"/>
        <v>0</v>
      </c>
      <c r="S148" s="149">
        <v>0</v>
      </c>
      <c r="T148" s="150">
        <f t="shared" si="33"/>
        <v>0</v>
      </c>
      <c r="AR148" s="16" t="s">
        <v>248</v>
      </c>
      <c r="AT148" s="16" t="s">
        <v>167</v>
      </c>
      <c r="AU148" s="16" t="s">
        <v>181</v>
      </c>
      <c r="AY148" s="16" t="s">
        <v>165</v>
      </c>
      <c r="BE148" s="151">
        <f t="shared" si="34"/>
        <v>0</v>
      </c>
      <c r="BF148" s="151">
        <f t="shared" si="35"/>
        <v>0</v>
      </c>
      <c r="BG148" s="151">
        <f t="shared" si="36"/>
        <v>0</v>
      </c>
      <c r="BH148" s="151">
        <f t="shared" si="37"/>
        <v>0</v>
      </c>
      <c r="BI148" s="151">
        <f t="shared" si="38"/>
        <v>0</v>
      </c>
      <c r="BJ148" s="16" t="s">
        <v>85</v>
      </c>
      <c r="BK148" s="151">
        <f t="shared" si="39"/>
        <v>0</v>
      </c>
      <c r="BL148" s="16" t="s">
        <v>248</v>
      </c>
      <c r="BM148" s="16" t="s">
        <v>1674</v>
      </c>
    </row>
    <row r="149" spans="2:65" s="1" customFormat="1" ht="16.5" customHeight="1">
      <c r="B149" s="139"/>
      <c r="C149" s="140" t="s">
        <v>497</v>
      </c>
      <c r="D149" s="140" t="s">
        <v>167</v>
      </c>
      <c r="E149" s="141" t="s">
        <v>1675</v>
      </c>
      <c r="F149" s="142" t="s">
        <v>1676</v>
      </c>
      <c r="G149" s="143" t="s">
        <v>1516</v>
      </c>
      <c r="H149" s="144">
        <v>1</v>
      </c>
      <c r="I149" s="145"/>
      <c r="J149" s="146">
        <f t="shared" si="30"/>
        <v>0</v>
      </c>
      <c r="K149" s="142" t="s">
        <v>1</v>
      </c>
      <c r="L149" s="30"/>
      <c r="M149" s="147" t="s">
        <v>1</v>
      </c>
      <c r="N149" s="148" t="s">
        <v>48</v>
      </c>
      <c r="O149" s="49"/>
      <c r="P149" s="149">
        <f t="shared" si="31"/>
        <v>0</v>
      </c>
      <c r="Q149" s="149">
        <v>0</v>
      </c>
      <c r="R149" s="149">
        <f t="shared" si="32"/>
        <v>0</v>
      </c>
      <c r="S149" s="149">
        <v>0</v>
      </c>
      <c r="T149" s="150">
        <f t="shared" si="33"/>
        <v>0</v>
      </c>
      <c r="AR149" s="16" t="s">
        <v>248</v>
      </c>
      <c r="AT149" s="16" t="s">
        <v>167</v>
      </c>
      <c r="AU149" s="16" t="s">
        <v>181</v>
      </c>
      <c r="AY149" s="16" t="s">
        <v>165</v>
      </c>
      <c r="BE149" s="151">
        <f t="shared" si="34"/>
        <v>0</v>
      </c>
      <c r="BF149" s="151">
        <f t="shared" si="35"/>
        <v>0</v>
      </c>
      <c r="BG149" s="151">
        <f t="shared" si="36"/>
        <v>0</v>
      </c>
      <c r="BH149" s="151">
        <f t="shared" si="37"/>
        <v>0</v>
      </c>
      <c r="BI149" s="151">
        <f t="shared" si="38"/>
        <v>0</v>
      </c>
      <c r="BJ149" s="16" t="s">
        <v>85</v>
      </c>
      <c r="BK149" s="151">
        <f t="shared" si="39"/>
        <v>0</v>
      </c>
      <c r="BL149" s="16" t="s">
        <v>248</v>
      </c>
      <c r="BM149" s="16" t="s">
        <v>1677</v>
      </c>
    </row>
    <row r="150" spans="2:65" s="1" customFormat="1" ht="16.5" customHeight="1">
      <c r="B150" s="139"/>
      <c r="C150" s="140" t="s">
        <v>501</v>
      </c>
      <c r="D150" s="140" t="s">
        <v>167</v>
      </c>
      <c r="E150" s="141" t="s">
        <v>1678</v>
      </c>
      <c r="F150" s="142" t="s">
        <v>1679</v>
      </c>
      <c r="G150" s="143" t="s">
        <v>1516</v>
      </c>
      <c r="H150" s="144">
        <v>1</v>
      </c>
      <c r="I150" s="145"/>
      <c r="J150" s="146">
        <f t="shared" si="30"/>
        <v>0</v>
      </c>
      <c r="K150" s="142" t="s">
        <v>1</v>
      </c>
      <c r="L150" s="30"/>
      <c r="M150" s="147" t="s">
        <v>1</v>
      </c>
      <c r="N150" s="148" t="s">
        <v>48</v>
      </c>
      <c r="O150" s="49"/>
      <c r="P150" s="149">
        <f t="shared" si="31"/>
        <v>0</v>
      </c>
      <c r="Q150" s="149">
        <v>0</v>
      </c>
      <c r="R150" s="149">
        <f t="shared" si="32"/>
        <v>0</v>
      </c>
      <c r="S150" s="149">
        <v>0</v>
      </c>
      <c r="T150" s="150">
        <f t="shared" si="33"/>
        <v>0</v>
      </c>
      <c r="AR150" s="16" t="s">
        <v>248</v>
      </c>
      <c r="AT150" s="16" t="s">
        <v>167</v>
      </c>
      <c r="AU150" s="16" t="s">
        <v>181</v>
      </c>
      <c r="AY150" s="16" t="s">
        <v>165</v>
      </c>
      <c r="BE150" s="151">
        <f t="shared" si="34"/>
        <v>0</v>
      </c>
      <c r="BF150" s="151">
        <f t="shared" si="35"/>
        <v>0</v>
      </c>
      <c r="BG150" s="151">
        <f t="shared" si="36"/>
        <v>0</v>
      </c>
      <c r="BH150" s="151">
        <f t="shared" si="37"/>
        <v>0</v>
      </c>
      <c r="BI150" s="151">
        <f t="shared" si="38"/>
        <v>0</v>
      </c>
      <c r="BJ150" s="16" t="s">
        <v>85</v>
      </c>
      <c r="BK150" s="151">
        <f t="shared" si="39"/>
        <v>0</v>
      </c>
      <c r="BL150" s="16" t="s">
        <v>248</v>
      </c>
      <c r="BM150" s="16" t="s">
        <v>1680</v>
      </c>
    </row>
    <row r="151" spans="2:65" s="1" customFormat="1" ht="16.5" customHeight="1">
      <c r="B151" s="139"/>
      <c r="C151" s="140" t="s">
        <v>508</v>
      </c>
      <c r="D151" s="140" t="s">
        <v>167</v>
      </c>
      <c r="E151" s="141" t="s">
        <v>1681</v>
      </c>
      <c r="F151" s="142" t="s">
        <v>1682</v>
      </c>
      <c r="G151" s="143" t="s">
        <v>1516</v>
      </c>
      <c r="H151" s="144">
        <v>4</v>
      </c>
      <c r="I151" s="145"/>
      <c r="J151" s="146">
        <f t="shared" si="30"/>
        <v>0</v>
      </c>
      <c r="K151" s="142" t="s">
        <v>1</v>
      </c>
      <c r="L151" s="30"/>
      <c r="M151" s="147" t="s">
        <v>1</v>
      </c>
      <c r="N151" s="148" t="s">
        <v>48</v>
      </c>
      <c r="O151" s="49"/>
      <c r="P151" s="149">
        <f t="shared" si="31"/>
        <v>0</v>
      </c>
      <c r="Q151" s="149">
        <v>0</v>
      </c>
      <c r="R151" s="149">
        <f t="shared" si="32"/>
        <v>0</v>
      </c>
      <c r="S151" s="149">
        <v>0</v>
      </c>
      <c r="T151" s="150">
        <f t="shared" si="33"/>
        <v>0</v>
      </c>
      <c r="AR151" s="16" t="s">
        <v>248</v>
      </c>
      <c r="AT151" s="16" t="s">
        <v>167</v>
      </c>
      <c r="AU151" s="16" t="s">
        <v>181</v>
      </c>
      <c r="AY151" s="16" t="s">
        <v>165</v>
      </c>
      <c r="BE151" s="151">
        <f t="shared" si="34"/>
        <v>0</v>
      </c>
      <c r="BF151" s="151">
        <f t="shared" si="35"/>
        <v>0</v>
      </c>
      <c r="BG151" s="151">
        <f t="shared" si="36"/>
        <v>0</v>
      </c>
      <c r="BH151" s="151">
        <f t="shared" si="37"/>
        <v>0</v>
      </c>
      <c r="BI151" s="151">
        <f t="shared" si="38"/>
        <v>0</v>
      </c>
      <c r="BJ151" s="16" t="s">
        <v>85</v>
      </c>
      <c r="BK151" s="151">
        <f t="shared" si="39"/>
        <v>0</v>
      </c>
      <c r="BL151" s="16" t="s">
        <v>248</v>
      </c>
      <c r="BM151" s="16" t="s">
        <v>1683</v>
      </c>
    </row>
    <row r="152" spans="2:65" s="1" customFormat="1" ht="16.5" customHeight="1">
      <c r="B152" s="139"/>
      <c r="C152" s="140" t="s">
        <v>518</v>
      </c>
      <c r="D152" s="140" t="s">
        <v>167</v>
      </c>
      <c r="E152" s="141" t="s">
        <v>1684</v>
      </c>
      <c r="F152" s="142" t="s">
        <v>1685</v>
      </c>
      <c r="G152" s="143" t="s">
        <v>1516</v>
      </c>
      <c r="H152" s="144">
        <v>4</v>
      </c>
      <c r="I152" s="145"/>
      <c r="J152" s="146">
        <f t="shared" si="30"/>
        <v>0</v>
      </c>
      <c r="K152" s="142" t="s">
        <v>1</v>
      </c>
      <c r="L152" s="30"/>
      <c r="M152" s="147" t="s">
        <v>1</v>
      </c>
      <c r="N152" s="148" t="s">
        <v>48</v>
      </c>
      <c r="O152" s="49"/>
      <c r="P152" s="149">
        <f t="shared" si="31"/>
        <v>0</v>
      </c>
      <c r="Q152" s="149">
        <v>0</v>
      </c>
      <c r="R152" s="149">
        <f t="shared" si="32"/>
        <v>0</v>
      </c>
      <c r="S152" s="149">
        <v>0</v>
      </c>
      <c r="T152" s="150">
        <f t="shared" si="33"/>
        <v>0</v>
      </c>
      <c r="AR152" s="16" t="s">
        <v>248</v>
      </c>
      <c r="AT152" s="16" t="s">
        <v>167</v>
      </c>
      <c r="AU152" s="16" t="s">
        <v>181</v>
      </c>
      <c r="AY152" s="16" t="s">
        <v>165</v>
      </c>
      <c r="BE152" s="151">
        <f t="shared" si="34"/>
        <v>0</v>
      </c>
      <c r="BF152" s="151">
        <f t="shared" si="35"/>
        <v>0</v>
      </c>
      <c r="BG152" s="151">
        <f t="shared" si="36"/>
        <v>0</v>
      </c>
      <c r="BH152" s="151">
        <f t="shared" si="37"/>
        <v>0</v>
      </c>
      <c r="BI152" s="151">
        <f t="shared" si="38"/>
        <v>0</v>
      </c>
      <c r="BJ152" s="16" t="s">
        <v>85</v>
      </c>
      <c r="BK152" s="151">
        <f t="shared" si="39"/>
        <v>0</v>
      </c>
      <c r="BL152" s="16" t="s">
        <v>248</v>
      </c>
      <c r="BM152" s="16" t="s">
        <v>1686</v>
      </c>
    </row>
    <row r="153" spans="2:65" s="1" customFormat="1" ht="16.5" customHeight="1">
      <c r="B153" s="139"/>
      <c r="C153" s="140" t="s">
        <v>524</v>
      </c>
      <c r="D153" s="140" t="s">
        <v>167</v>
      </c>
      <c r="E153" s="141" t="s">
        <v>1687</v>
      </c>
      <c r="F153" s="142" t="s">
        <v>1645</v>
      </c>
      <c r="G153" s="143" t="s">
        <v>325</v>
      </c>
      <c r="H153" s="144">
        <v>1</v>
      </c>
      <c r="I153" s="145"/>
      <c r="J153" s="146">
        <f t="shared" si="30"/>
        <v>0</v>
      </c>
      <c r="K153" s="142" t="s">
        <v>1</v>
      </c>
      <c r="L153" s="30"/>
      <c r="M153" s="147" t="s">
        <v>1</v>
      </c>
      <c r="N153" s="148" t="s">
        <v>48</v>
      </c>
      <c r="O153" s="49"/>
      <c r="P153" s="149">
        <f t="shared" si="31"/>
        <v>0</v>
      </c>
      <c r="Q153" s="149">
        <v>0</v>
      </c>
      <c r="R153" s="149">
        <f t="shared" si="32"/>
        <v>0</v>
      </c>
      <c r="S153" s="149">
        <v>0</v>
      </c>
      <c r="T153" s="150">
        <f t="shared" si="33"/>
        <v>0</v>
      </c>
      <c r="AR153" s="16" t="s">
        <v>248</v>
      </c>
      <c r="AT153" s="16" t="s">
        <v>167</v>
      </c>
      <c r="AU153" s="16" t="s">
        <v>181</v>
      </c>
      <c r="AY153" s="16" t="s">
        <v>165</v>
      </c>
      <c r="BE153" s="151">
        <f t="shared" si="34"/>
        <v>0</v>
      </c>
      <c r="BF153" s="151">
        <f t="shared" si="35"/>
        <v>0</v>
      </c>
      <c r="BG153" s="151">
        <f t="shared" si="36"/>
        <v>0</v>
      </c>
      <c r="BH153" s="151">
        <f t="shared" si="37"/>
        <v>0</v>
      </c>
      <c r="BI153" s="151">
        <f t="shared" si="38"/>
        <v>0</v>
      </c>
      <c r="BJ153" s="16" t="s">
        <v>85</v>
      </c>
      <c r="BK153" s="151">
        <f t="shared" si="39"/>
        <v>0</v>
      </c>
      <c r="BL153" s="16" t="s">
        <v>248</v>
      </c>
      <c r="BM153" s="16" t="s">
        <v>1688</v>
      </c>
    </row>
    <row r="154" spans="2:65" s="10" customFormat="1" ht="20.85" customHeight="1">
      <c r="B154" s="126"/>
      <c r="D154" s="127" t="s">
        <v>76</v>
      </c>
      <c r="E154" s="137" t="s">
        <v>1206</v>
      </c>
      <c r="F154" s="137" t="s">
        <v>1689</v>
      </c>
      <c r="I154" s="129"/>
      <c r="J154" s="138">
        <f>BK154</f>
        <v>0</v>
      </c>
      <c r="L154" s="126"/>
      <c r="M154" s="131"/>
      <c r="N154" s="132"/>
      <c r="O154" s="132"/>
      <c r="P154" s="133">
        <f>SUM(P155:P168)</f>
        <v>0</v>
      </c>
      <c r="Q154" s="132"/>
      <c r="R154" s="133">
        <f>SUM(R155:R168)</f>
        <v>0</v>
      </c>
      <c r="S154" s="132"/>
      <c r="T154" s="134">
        <f>SUM(T155:T168)</f>
        <v>0</v>
      </c>
      <c r="AR154" s="127" t="s">
        <v>87</v>
      </c>
      <c r="AT154" s="135" t="s">
        <v>76</v>
      </c>
      <c r="AU154" s="135" t="s">
        <v>87</v>
      </c>
      <c r="AY154" s="127" t="s">
        <v>165</v>
      </c>
      <c r="BK154" s="136">
        <f>SUM(BK155:BK168)</f>
        <v>0</v>
      </c>
    </row>
    <row r="155" spans="2:65" s="1" customFormat="1" ht="16.5" customHeight="1">
      <c r="B155" s="139"/>
      <c r="C155" s="140" t="s">
        <v>531</v>
      </c>
      <c r="D155" s="140" t="s">
        <v>167</v>
      </c>
      <c r="E155" s="141" t="s">
        <v>1690</v>
      </c>
      <c r="F155" s="142" t="s">
        <v>1691</v>
      </c>
      <c r="G155" s="143" t="s">
        <v>370</v>
      </c>
      <c r="H155" s="144">
        <v>70</v>
      </c>
      <c r="I155" s="145"/>
      <c r="J155" s="146">
        <f t="shared" ref="J155:J168" si="40">ROUND(I155*H155,2)</f>
        <v>0</v>
      </c>
      <c r="K155" s="142" t="s">
        <v>1</v>
      </c>
      <c r="L155" s="30"/>
      <c r="M155" s="147" t="s">
        <v>1</v>
      </c>
      <c r="N155" s="148" t="s">
        <v>48</v>
      </c>
      <c r="O155" s="49"/>
      <c r="P155" s="149">
        <f t="shared" ref="P155:P168" si="41">O155*H155</f>
        <v>0</v>
      </c>
      <c r="Q155" s="149">
        <v>0</v>
      </c>
      <c r="R155" s="149">
        <f t="shared" ref="R155:R168" si="42">Q155*H155</f>
        <v>0</v>
      </c>
      <c r="S155" s="149">
        <v>0</v>
      </c>
      <c r="T155" s="150">
        <f t="shared" ref="T155:T168" si="43">S155*H155</f>
        <v>0</v>
      </c>
      <c r="AR155" s="16" t="s">
        <v>248</v>
      </c>
      <c r="AT155" s="16" t="s">
        <v>167</v>
      </c>
      <c r="AU155" s="16" t="s">
        <v>181</v>
      </c>
      <c r="AY155" s="16" t="s">
        <v>165</v>
      </c>
      <c r="BE155" s="151">
        <f t="shared" ref="BE155:BE168" si="44">IF(N155="základní",J155,0)</f>
        <v>0</v>
      </c>
      <c r="BF155" s="151">
        <f t="shared" ref="BF155:BF168" si="45">IF(N155="snížená",J155,0)</f>
        <v>0</v>
      </c>
      <c r="BG155" s="151">
        <f t="shared" ref="BG155:BG168" si="46">IF(N155="zákl. přenesená",J155,0)</f>
        <v>0</v>
      </c>
      <c r="BH155" s="151">
        <f t="shared" ref="BH155:BH168" si="47">IF(N155="sníž. přenesená",J155,0)</f>
        <v>0</v>
      </c>
      <c r="BI155" s="151">
        <f t="shared" ref="BI155:BI168" si="48">IF(N155="nulová",J155,0)</f>
        <v>0</v>
      </c>
      <c r="BJ155" s="16" t="s">
        <v>85</v>
      </c>
      <c r="BK155" s="151">
        <f t="shared" ref="BK155:BK168" si="49">ROUND(I155*H155,2)</f>
        <v>0</v>
      </c>
      <c r="BL155" s="16" t="s">
        <v>248</v>
      </c>
      <c r="BM155" s="16" t="s">
        <v>1692</v>
      </c>
    </row>
    <row r="156" spans="2:65" s="1" customFormat="1" ht="16.5" customHeight="1">
      <c r="B156" s="139"/>
      <c r="C156" s="140" t="s">
        <v>537</v>
      </c>
      <c r="D156" s="140" t="s">
        <v>167</v>
      </c>
      <c r="E156" s="141" t="s">
        <v>1693</v>
      </c>
      <c r="F156" s="142" t="s">
        <v>1694</v>
      </c>
      <c r="G156" s="143" t="s">
        <v>370</v>
      </c>
      <c r="H156" s="144">
        <v>30</v>
      </c>
      <c r="I156" s="145"/>
      <c r="J156" s="146">
        <f t="shared" si="40"/>
        <v>0</v>
      </c>
      <c r="K156" s="142" t="s">
        <v>1</v>
      </c>
      <c r="L156" s="30"/>
      <c r="M156" s="147" t="s">
        <v>1</v>
      </c>
      <c r="N156" s="148" t="s">
        <v>48</v>
      </c>
      <c r="O156" s="49"/>
      <c r="P156" s="149">
        <f t="shared" si="41"/>
        <v>0</v>
      </c>
      <c r="Q156" s="149">
        <v>0</v>
      </c>
      <c r="R156" s="149">
        <f t="shared" si="42"/>
        <v>0</v>
      </c>
      <c r="S156" s="149">
        <v>0</v>
      </c>
      <c r="T156" s="150">
        <f t="shared" si="43"/>
        <v>0</v>
      </c>
      <c r="AR156" s="16" t="s">
        <v>248</v>
      </c>
      <c r="AT156" s="16" t="s">
        <v>167</v>
      </c>
      <c r="AU156" s="16" t="s">
        <v>181</v>
      </c>
      <c r="AY156" s="16" t="s">
        <v>165</v>
      </c>
      <c r="BE156" s="151">
        <f t="shared" si="44"/>
        <v>0</v>
      </c>
      <c r="BF156" s="151">
        <f t="shared" si="45"/>
        <v>0</v>
      </c>
      <c r="BG156" s="151">
        <f t="shared" si="46"/>
        <v>0</v>
      </c>
      <c r="BH156" s="151">
        <f t="shared" si="47"/>
        <v>0</v>
      </c>
      <c r="BI156" s="151">
        <f t="shared" si="48"/>
        <v>0</v>
      </c>
      <c r="BJ156" s="16" t="s">
        <v>85</v>
      </c>
      <c r="BK156" s="151">
        <f t="shared" si="49"/>
        <v>0</v>
      </c>
      <c r="BL156" s="16" t="s">
        <v>248</v>
      </c>
      <c r="BM156" s="16" t="s">
        <v>1695</v>
      </c>
    </row>
    <row r="157" spans="2:65" s="1" customFormat="1" ht="16.5" customHeight="1">
      <c r="B157" s="139"/>
      <c r="C157" s="140" t="s">
        <v>554</v>
      </c>
      <c r="D157" s="140" t="s">
        <v>167</v>
      </c>
      <c r="E157" s="141" t="s">
        <v>1696</v>
      </c>
      <c r="F157" s="142" t="s">
        <v>1697</v>
      </c>
      <c r="G157" s="143" t="s">
        <v>370</v>
      </c>
      <c r="H157" s="144">
        <v>165</v>
      </c>
      <c r="I157" s="145"/>
      <c r="J157" s="146">
        <f t="shared" si="40"/>
        <v>0</v>
      </c>
      <c r="K157" s="142" t="s">
        <v>1</v>
      </c>
      <c r="L157" s="30"/>
      <c r="M157" s="147" t="s">
        <v>1</v>
      </c>
      <c r="N157" s="148" t="s">
        <v>48</v>
      </c>
      <c r="O157" s="49"/>
      <c r="P157" s="149">
        <f t="shared" si="41"/>
        <v>0</v>
      </c>
      <c r="Q157" s="149">
        <v>0</v>
      </c>
      <c r="R157" s="149">
        <f t="shared" si="42"/>
        <v>0</v>
      </c>
      <c r="S157" s="149">
        <v>0</v>
      </c>
      <c r="T157" s="150">
        <f t="shared" si="43"/>
        <v>0</v>
      </c>
      <c r="AR157" s="16" t="s">
        <v>248</v>
      </c>
      <c r="AT157" s="16" t="s">
        <v>167</v>
      </c>
      <c r="AU157" s="16" t="s">
        <v>181</v>
      </c>
      <c r="AY157" s="16" t="s">
        <v>165</v>
      </c>
      <c r="BE157" s="151">
        <f t="shared" si="44"/>
        <v>0</v>
      </c>
      <c r="BF157" s="151">
        <f t="shared" si="45"/>
        <v>0</v>
      </c>
      <c r="BG157" s="151">
        <f t="shared" si="46"/>
        <v>0</v>
      </c>
      <c r="BH157" s="151">
        <f t="shared" si="47"/>
        <v>0</v>
      </c>
      <c r="BI157" s="151">
        <f t="shared" si="48"/>
        <v>0</v>
      </c>
      <c r="BJ157" s="16" t="s">
        <v>85</v>
      </c>
      <c r="BK157" s="151">
        <f t="shared" si="49"/>
        <v>0</v>
      </c>
      <c r="BL157" s="16" t="s">
        <v>248</v>
      </c>
      <c r="BM157" s="16" t="s">
        <v>1698</v>
      </c>
    </row>
    <row r="158" spans="2:65" s="1" customFormat="1" ht="16.5" customHeight="1">
      <c r="B158" s="139"/>
      <c r="C158" s="140" t="s">
        <v>565</v>
      </c>
      <c r="D158" s="140" t="s">
        <v>167</v>
      </c>
      <c r="E158" s="141" t="s">
        <v>1699</v>
      </c>
      <c r="F158" s="142" t="s">
        <v>1700</v>
      </c>
      <c r="G158" s="143" t="s">
        <v>370</v>
      </c>
      <c r="H158" s="144">
        <v>138</v>
      </c>
      <c r="I158" s="145"/>
      <c r="J158" s="146">
        <f t="shared" si="40"/>
        <v>0</v>
      </c>
      <c r="K158" s="142" t="s">
        <v>1</v>
      </c>
      <c r="L158" s="30"/>
      <c r="M158" s="147" t="s">
        <v>1</v>
      </c>
      <c r="N158" s="148" t="s">
        <v>48</v>
      </c>
      <c r="O158" s="49"/>
      <c r="P158" s="149">
        <f t="shared" si="41"/>
        <v>0</v>
      </c>
      <c r="Q158" s="149">
        <v>0</v>
      </c>
      <c r="R158" s="149">
        <f t="shared" si="42"/>
        <v>0</v>
      </c>
      <c r="S158" s="149">
        <v>0</v>
      </c>
      <c r="T158" s="150">
        <f t="shared" si="43"/>
        <v>0</v>
      </c>
      <c r="AR158" s="16" t="s">
        <v>248</v>
      </c>
      <c r="AT158" s="16" t="s">
        <v>167</v>
      </c>
      <c r="AU158" s="16" t="s">
        <v>181</v>
      </c>
      <c r="AY158" s="16" t="s">
        <v>165</v>
      </c>
      <c r="BE158" s="151">
        <f t="shared" si="44"/>
        <v>0</v>
      </c>
      <c r="BF158" s="151">
        <f t="shared" si="45"/>
        <v>0</v>
      </c>
      <c r="BG158" s="151">
        <f t="shared" si="46"/>
        <v>0</v>
      </c>
      <c r="BH158" s="151">
        <f t="shared" si="47"/>
        <v>0</v>
      </c>
      <c r="BI158" s="151">
        <f t="shared" si="48"/>
        <v>0</v>
      </c>
      <c r="BJ158" s="16" t="s">
        <v>85</v>
      </c>
      <c r="BK158" s="151">
        <f t="shared" si="49"/>
        <v>0</v>
      </c>
      <c r="BL158" s="16" t="s">
        <v>248</v>
      </c>
      <c r="BM158" s="16" t="s">
        <v>1701</v>
      </c>
    </row>
    <row r="159" spans="2:65" s="1" customFormat="1" ht="16.5" customHeight="1">
      <c r="B159" s="139"/>
      <c r="C159" s="140" t="s">
        <v>570</v>
      </c>
      <c r="D159" s="140" t="s">
        <v>167</v>
      </c>
      <c r="E159" s="141" t="s">
        <v>1702</v>
      </c>
      <c r="F159" s="142" t="s">
        <v>1703</v>
      </c>
      <c r="G159" s="143" t="s">
        <v>370</v>
      </c>
      <c r="H159" s="144">
        <v>16</v>
      </c>
      <c r="I159" s="145"/>
      <c r="J159" s="146">
        <f t="shared" si="40"/>
        <v>0</v>
      </c>
      <c r="K159" s="142" t="s">
        <v>1</v>
      </c>
      <c r="L159" s="30"/>
      <c r="M159" s="147" t="s">
        <v>1</v>
      </c>
      <c r="N159" s="148" t="s">
        <v>48</v>
      </c>
      <c r="O159" s="49"/>
      <c r="P159" s="149">
        <f t="shared" si="41"/>
        <v>0</v>
      </c>
      <c r="Q159" s="149">
        <v>0</v>
      </c>
      <c r="R159" s="149">
        <f t="shared" si="42"/>
        <v>0</v>
      </c>
      <c r="S159" s="149">
        <v>0</v>
      </c>
      <c r="T159" s="150">
        <f t="shared" si="43"/>
        <v>0</v>
      </c>
      <c r="AR159" s="16" t="s">
        <v>248</v>
      </c>
      <c r="AT159" s="16" t="s">
        <v>167</v>
      </c>
      <c r="AU159" s="16" t="s">
        <v>181</v>
      </c>
      <c r="AY159" s="16" t="s">
        <v>165</v>
      </c>
      <c r="BE159" s="151">
        <f t="shared" si="44"/>
        <v>0</v>
      </c>
      <c r="BF159" s="151">
        <f t="shared" si="45"/>
        <v>0</v>
      </c>
      <c r="BG159" s="151">
        <f t="shared" si="46"/>
        <v>0</v>
      </c>
      <c r="BH159" s="151">
        <f t="shared" si="47"/>
        <v>0</v>
      </c>
      <c r="BI159" s="151">
        <f t="shared" si="48"/>
        <v>0</v>
      </c>
      <c r="BJ159" s="16" t="s">
        <v>85</v>
      </c>
      <c r="BK159" s="151">
        <f t="shared" si="49"/>
        <v>0</v>
      </c>
      <c r="BL159" s="16" t="s">
        <v>248</v>
      </c>
      <c r="BM159" s="16" t="s">
        <v>1704</v>
      </c>
    </row>
    <row r="160" spans="2:65" s="1" customFormat="1" ht="16.5" customHeight="1">
      <c r="B160" s="139"/>
      <c r="C160" s="140" t="s">
        <v>574</v>
      </c>
      <c r="D160" s="140" t="s">
        <v>167</v>
      </c>
      <c r="E160" s="141" t="s">
        <v>1705</v>
      </c>
      <c r="F160" s="142" t="s">
        <v>1706</v>
      </c>
      <c r="G160" s="143" t="s">
        <v>370</v>
      </c>
      <c r="H160" s="144">
        <v>44</v>
      </c>
      <c r="I160" s="145"/>
      <c r="J160" s="146">
        <f t="shared" si="40"/>
        <v>0</v>
      </c>
      <c r="K160" s="142" t="s">
        <v>1</v>
      </c>
      <c r="L160" s="30"/>
      <c r="M160" s="147" t="s">
        <v>1</v>
      </c>
      <c r="N160" s="148" t="s">
        <v>48</v>
      </c>
      <c r="O160" s="49"/>
      <c r="P160" s="149">
        <f t="shared" si="41"/>
        <v>0</v>
      </c>
      <c r="Q160" s="149">
        <v>0</v>
      </c>
      <c r="R160" s="149">
        <f t="shared" si="42"/>
        <v>0</v>
      </c>
      <c r="S160" s="149">
        <v>0</v>
      </c>
      <c r="T160" s="150">
        <f t="shared" si="43"/>
        <v>0</v>
      </c>
      <c r="AR160" s="16" t="s">
        <v>248</v>
      </c>
      <c r="AT160" s="16" t="s">
        <v>167</v>
      </c>
      <c r="AU160" s="16" t="s">
        <v>181</v>
      </c>
      <c r="AY160" s="16" t="s">
        <v>165</v>
      </c>
      <c r="BE160" s="151">
        <f t="shared" si="44"/>
        <v>0</v>
      </c>
      <c r="BF160" s="151">
        <f t="shared" si="45"/>
        <v>0</v>
      </c>
      <c r="BG160" s="151">
        <f t="shared" si="46"/>
        <v>0</v>
      </c>
      <c r="BH160" s="151">
        <f t="shared" si="47"/>
        <v>0</v>
      </c>
      <c r="BI160" s="151">
        <f t="shared" si="48"/>
        <v>0</v>
      </c>
      <c r="BJ160" s="16" t="s">
        <v>85</v>
      </c>
      <c r="BK160" s="151">
        <f t="shared" si="49"/>
        <v>0</v>
      </c>
      <c r="BL160" s="16" t="s">
        <v>248</v>
      </c>
      <c r="BM160" s="16" t="s">
        <v>1707</v>
      </c>
    </row>
    <row r="161" spans="2:65" s="1" customFormat="1" ht="16.5" customHeight="1">
      <c r="B161" s="139"/>
      <c r="C161" s="140" t="s">
        <v>583</v>
      </c>
      <c r="D161" s="140" t="s">
        <v>167</v>
      </c>
      <c r="E161" s="141" t="s">
        <v>1708</v>
      </c>
      <c r="F161" s="142" t="s">
        <v>1709</v>
      </c>
      <c r="G161" s="143" t="s">
        <v>370</v>
      </c>
      <c r="H161" s="144">
        <v>15</v>
      </c>
      <c r="I161" s="145"/>
      <c r="J161" s="146">
        <f t="shared" si="40"/>
        <v>0</v>
      </c>
      <c r="K161" s="142" t="s">
        <v>1</v>
      </c>
      <c r="L161" s="30"/>
      <c r="M161" s="147" t="s">
        <v>1</v>
      </c>
      <c r="N161" s="148" t="s">
        <v>48</v>
      </c>
      <c r="O161" s="49"/>
      <c r="P161" s="149">
        <f t="shared" si="41"/>
        <v>0</v>
      </c>
      <c r="Q161" s="149">
        <v>0</v>
      </c>
      <c r="R161" s="149">
        <f t="shared" si="42"/>
        <v>0</v>
      </c>
      <c r="S161" s="149">
        <v>0</v>
      </c>
      <c r="T161" s="150">
        <f t="shared" si="43"/>
        <v>0</v>
      </c>
      <c r="AR161" s="16" t="s">
        <v>248</v>
      </c>
      <c r="AT161" s="16" t="s">
        <v>167</v>
      </c>
      <c r="AU161" s="16" t="s">
        <v>181</v>
      </c>
      <c r="AY161" s="16" t="s">
        <v>165</v>
      </c>
      <c r="BE161" s="151">
        <f t="shared" si="44"/>
        <v>0</v>
      </c>
      <c r="BF161" s="151">
        <f t="shared" si="45"/>
        <v>0</v>
      </c>
      <c r="BG161" s="151">
        <f t="shared" si="46"/>
        <v>0</v>
      </c>
      <c r="BH161" s="151">
        <f t="shared" si="47"/>
        <v>0</v>
      </c>
      <c r="BI161" s="151">
        <f t="shared" si="48"/>
        <v>0</v>
      </c>
      <c r="BJ161" s="16" t="s">
        <v>85</v>
      </c>
      <c r="BK161" s="151">
        <f t="shared" si="49"/>
        <v>0</v>
      </c>
      <c r="BL161" s="16" t="s">
        <v>248</v>
      </c>
      <c r="BM161" s="16" t="s">
        <v>1710</v>
      </c>
    </row>
    <row r="162" spans="2:65" s="1" customFormat="1" ht="16.5" customHeight="1">
      <c r="B162" s="139"/>
      <c r="C162" s="140" t="s">
        <v>589</v>
      </c>
      <c r="D162" s="140" t="s">
        <v>167</v>
      </c>
      <c r="E162" s="141" t="s">
        <v>1711</v>
      </c>
      <c r="F162" s="142" t="s">
        <v>1712</v>
      </c>
      <c r="G162" s="143" t="s">
        <v>370</v>
      </c>
      <c r="H162" s="144">
        <v>5</v>
      </c>
      <c r="I162" s="145"/>
      <c r="J162" s="146">
        <f t="shared" si="40"/>
        <v>0</v>
      </c>
      <c r="K162" s="142" t="s">
        <v>1</v>
      </c>
      <c r="L162" s="30"/>
      <c r="M162" s="147" t="s">
        <v>1</v>
      </c>
      <c r="N162" s="148" t="s">
        <v>48</v>
      </c>
      <c r="O162" s="49"/>
      <c r="P162" s="149">
        <f t="shared" si="41"/>
        <v>0</v>
      </c>
      <c r="Q162" s="149">
        <v>0</v>
      </c>
      <c r="R162" s="149">
        <f t="shared" si="42"/>
        <v>0</v>
      </c>
      <c r="S162" s="149">
        <v>0</v>
      </c>
      <c r="T162" s="150">
        <f t="shared" si="43"/>
        <v>0</v>
      </c>
      <c r="AR162" s="16" t="s">
        <v>248</v>
      </c>
      <c r="AT162" s="16" t="s">
        <v>167</v>
      </c>
      <c r="AU162" s="16" t="s">
        <v>181</v>
      </c>
      <c r="AY162" s="16" t="s">
        <v>165</v>
      </c>
      <c r="BE162" s="151">
        <f t="shared" si="44"/>
        <v>0</v>
      </c>
      <c r="BF162" s="151">
        <f t="shared" si="45"/>
        <v>0</v>
      </c>
      <c r="BG162" s="151">
        <f t="shared" si="46"/>
        <v>0</v>
      </c>
      <c r="BH162" s="151">
        <f t="shared" si="47"/>
        <v>0</v>
      </c>
      <c r="BI162" s="151">
        <f t="shared" si="48"/>
        <v>0</v>
      </c>
      <c r="BJ162" s="16" t="s">
        <v>85</v>
      </c>
      <c r="BK162" s="151">
        <f t="shared" si="49"/>
        <v>0</v>
      </c>
      <c r="BL162" s="16" t="s">
        <v>248</v>
      </c>
      <c r="BM162" s="16" t="s">
        <v>1713</v>
      </c>
    </row>
    <row r="163" spans="2:65" s="1" customFormat="1" ht="16.5" customHeight="1">
      <c r="B163" s="139"/>
      <c r="C163" s="140" t="s">
        <v>594</v>
      </c>
      <c r="D163" s="140" t="s">
        <v>167</v>
      </c>
      <c r="E163" s="141" t="s">
        <v>1714</v>
      </c>
      <c r="F163" s="142" t="s">
        <v>1715</v>
      </c>
      <c r="G163" s="143" t="s">
        <v>370</v>
      </c>
      <c r="H163" s="144">
        <v>12</v>
      </c>
      <c r="I163" s="145"/>
      <c r="J163" s="146">
        <f t="shared" si="40"/>
        <v>0</v>
      </c>
      <c r="K163" s="142" t="s">
        <v>1</v>
      </c>
      <c r="L163" s="30"/>
      <c r="M163" s="147" t="s">
        <v>1</v>
      </c>
      <c r="N163" s="148" t="s">
        <v>48</v>
      </c>
      <c r="O163" s="49"/>
      <c r="P163" s="149">
        <f t="shared" si="41"/>
        <v>0</v>
      </c>
      <c r="Q163" s="149">
        <v>0</v>
      </c>
      <c r="R163" s="149">
        <f t="shared" si="42"/>
        <v>0</v>
      </c>
      <c r="S163" s="149">
        <v>0</v>
      </c>
      <c r="T163" s="150">
        <f t="shared" si="43"/>
        <v>0</v>
      </c>
      <c r="AR163" s="16" t="s">
        <v>248</v>
      </c>
      <c r="AT163" s="16" t="s">
        <v>167</v>
      </c>
      <c r="AU163" s="16" t="s">
        <v>181</v>
      </c>
      <c r="AY163" s="16" t="s">
        <v>165</v>
      </c>
      <c r="BE163" s="151">
        <f t="shared" si="44"/>
        <v>0</v>
      </c>
      <c r="BF163" s="151">
        <f t="shared" si="45"/>
        <v>0</v>
      </c>
      <c r="BG163" s="151">
        <f t="shared" si="46"/>
        <v>0</v>
      </c>
      <c r="BH163" s="151">
        <f t="shared" si="47"/>
        <v>0</v>
      </c>
      <c r="BI163" s="151">
        <f t="shared" si="48"/>
        <v>0</v>
      </c>
      <c r="BJ163" s="16" t="s">
        <v>85</v>
      </c>
      <c r="BK163" s="151">
        <f t="shared" si="49"/>
        <v>0</v>
      </c>
      <c r="BL163" s="16" t="s">
        <v>248</v>
      </c>
      <c r="BM163" s="16" t="s">
        <v>1716</v>
      </c>
    </row>
    <row r="164" spans="2:65" s="1" customFormat="1" ht="16.5" customHeight="1">
      <c r="B164" s="139"/>
      <c r="C164" s="140" t="s">
        <v>598</v>
      </c>
      <c r="D164" s="140" t="s">
        <v>167</v>
      </c>
      <c r="E164" s="141" t="s">
        <v>1717</v>
      </c>
      <c r="F164" s="142" t="s">
        <v>1718</v>
      </c>
      <c r="G164" s="143" t="s">
        <v>370</v>
      </c>
      <c r="H164" s="144">
        <v>28</v>
      </c>
      <c r="I164" s="145"/>
      <c r="J164" s="146">
        <f t="shared" si="40"/>
        <v>0</v>
      </c>
      <c r="K164" s="142" t="s">
        <v>1</v>
      </c>
      <c r="L164" s="30"/>
      <c r="M164" s="147" t="s">
        <v>1</v>
      </c>
      <c r="N164" s="148" t="s">
        <v>48</v>
      </c>
      <c r="O164" s="49"/>
      <c r="P164" s="149">
        <f t="shared" si="41"/>
        <v>0</v>
      </c>
      <c r="Q164" s="149">
        <v>0</v>
      </c>
      <c r="R164" s="149">
        <f t="shared" si="42"/>
        <v>0</v>
      </c>
      <c r="S164" s="149">
        <v>0</v>
      </c>
      <c r="T164" s="150">
        <f t="shared" si="43"/>
        <v>0</v>
      </c>
      <c r="AR164" s="16" t="s">
        <v>248</v>
      </c>
      <c r="AT164" s="16" t="s">
        <v>167</v>
      </c>
      <c r="AU164" s="16" t="s">
        <v>181</v>
      </c>
      <c r="AY164" s="16" t="s">
        <v>165</v>
      </c>
      <c r="BE164" s="151">
        <f t="shared" si="44"/>
        <v>0</v>
      </c>
      <c r="BF164" s="151">
        <f t="shared" si="45"/>
        <v>0</v>
      </c>
      <c r="BG164" s="151">
        <f t="shared" si="46"/>
        <v>0</v>
      </c>
      <c r="BH164" s="151">
        <f t="shared" si="47"/>
        <v>0</v>
      </c>
      <c r="BI164" s="151">
        <f t="shared" si="48"/>
        <v>0</v>
      </c>
      <c r="BJ164" s="16" t="s">
        <v>85</v>
      </c>
      <c r="BK164" s="151">
        <f t="shared" si="49"/>
        <v>0</v>
      </c>
      <c r="BL164" s="16" t="s">
        <v>248</v>
      </c>
      <c r="BM164" s="16" t="s">
        <v>1719</v>
      </c>
    </row>
    <row r="165" spans="2:65" s="1" customFormat="1" ht="16.5" customHeight="1">
      <c r="B165" s="139"/>
      <c r="C165" s="140" t="s">
        <v>604</v>
      </c>
      <c r="D165" s="140" t="s">
        <v>167</v>
      </c>
      <c r="E165" s="141" t="s">
        <v>1720</v>
      </c>
      <c r="F165" s="142" t="s">
        <v>1721</v>
      </c>
      <c r="G165" s="143" t="s">
        <v>1722</v>
      </c>
      <c r="H165" s="144">
        <v>25</v>
      </c>
      <c r="I165" s="145"/>
      <c r="J165" s="146">
        <f t="shared" si="40"/>
        <v>0</v>
      </c>
      <c r="K165" s="142" t="s">
        <v>1</v>
      </c>
      <c r="L165" s="30"/>
      <c r="M165" s="147" t="s">
        <v>1</v>
      </c>
      <c r="N165" s="148" t="s">
        <v>48</v>
      </c>
      <c r="O165" s="49"/>
      <c r="P165" s="149">
        <f t="shared" si="41"/>
        <v>0</v>
      </c>
      <c r="Q165" s="149">
        <v>0</v>
      </c>
      <c r="R165" s="149">
        <f t="shared" si="42"/>
        <v>0</v>
      </c>
      <c r="S165" s="149">
        <v>0</v>
      </c>
      <c r="T165" s="150">
        <f t="shared" si="43"/>
        <v>0</v>
      </c>
      <c r="AR165" s="16" t="s">
        <v>248</v>
      </c>
      <c r="AT165" s="16" t="s">
        <v>167</v>
      </c>
      <c r="AU165" s="16" t="s">
        <v>181</v>
      </c>
      <c r="AY165" s="16" t="s">
        <v>165</v>
      </c>
      <c r="BE165" s="151">
        <f t="shared" si="44"/>
        <v>0</v>
      </c>
      <c r="BF165" s="151">
        <f t="shared" si="45"/>
        <v>0</v>
      </c>
      <c r="BG165" s="151">
        <f t="shared" si="46"/>
        <v>0</v>
      </c>
      <c r="BH165" s="151">
        <f t="shared" si="47"/>
        <v>0</v>
      </c>
      <c r="BI165" s="151">
        <f t="shared" si="48"/>
        <v>0</v>
      </c>
      <c r="BJ165" s="16" t="s">
        <v>85</v>
      </c>
      <c r="BK165" s="151">
        <f t="shared" si="49"/>
        <v>0</v>
      </c>
      <c r="BL165" s="16" t="s">
        <v>248</v>
      </c>
      <c r="BM165" s="16" t="s">
        <v>1723</v>
      </c>
    </row>
    <row r="166" spans="2:65" s="1" customFormat="1" ht="16.5" customHeight="1">
      <c r="B166" s="139"/>
      <c r="C166" s="140" t="s">
        <v>1426</v>
      </c>
      <c r="D166" s="140" t="s">
        <v>167</v>
      </c>
      <c r="E166" s="141" t="s">
        <v>1724</v>
      </c>
      <c r="F166" s="142" t="s">
        <v>1725</v>
      </c>
      <c r="G166" s="143" t="s">
        <v>325</v>
      </c>
      <c r="H166" s="144">
        <v>1</v>
      </c>
      <c r="I166" s="145"/>
      <c r="J166" s="146">
        <f t="shared" si="40"/>
        <v>0</v>
      </c>
      <c r="K166" s="142" t="s">
        <v>1</v>
      </c>
      <c r="L166" s="30"/>
      <c r="M166" s="147" t="s">
        <v>1</v>
      </c>
      <c r="N166" s="148" t="s">
        <v>48</v>
      </c>
      <c r="O166" s="49"/>
      <c r="P166" s="149">
        <f t="shared" si="41"/>
        <v>0</v>
      </c>
      <c r="Q166" s="149">
        <v>0</v>
      </c>
      <c r="R166" s="149">
        <f t="shared" si="42"/>
        <v>0</v>
      </c>
      <c r="S166" s="149">
        <v>0</v>
      </c>
      <c r="T166" s="150">
        <f t="shared" si="43"/>
        <v>0</v>
      </c>
      <c r="AR166" s="16" t="s">
        <v>248</v>
      </c>
      <c r="AT166" s="16" t="s">
        <v>167</v>
      </c>
      <c r="AU166" s="16" t="s">
        <v>181</v>
      </c>
      <c r="AY166" s="16" t="s">
        <v>165</v>
      </c>
      <c r="BE166" s="151">
        <f t="shared" si="44"/>
        <v>0</v>
      </c>
      <c r="BF166" s="151">
        <f t="shared" si="45"/>
        <v>0</v>
      </c>
      <c r="BG166" s="151">
        <f t="shared" si="46"/>
        <v>0</v>
      </c>
      <c r="BH166" s="151">
        <f t="shared" si="47"/>
        <v>0</v>
      </c>
      <c r="BI166" s="151">
        <f t="shared" si="48"/>
        <v>0</v>
      </c>
      <c r="BJ166" s="16" t="s">
        <v>85</v>
      </c>
      <c r="BK166" s="151">
        <f t="shared" si="49"/>
        <v>0</v>
      </c>
      <c r="BL166" s="16" t="s">
        <v>248</v>
      </c>
      <c r="BM166" s="16" t="s">
        <v>1726</v>
      </c>
    </row>
    <row r="167" spans="2:65" s="1" customFormat="1" ht="16.5" customHeight="1">
      <c r="B167" s="139"/>
      <c r="C167" s="140" t="s">
        <v>612</v>
      </c>
      <c r="D167" s="140" t="s">
        <v>167</v>
      </c>
      <c r="E167" s="141" t="s">
        <v>1727</v>
      </c>
      <c r="F167" s="142" t="s">
        <v>1728</v>
      </c>
      <c r="G167" s="143" t="s">
        <v>325</v>
      </c>
      <c r="H167" s="144">
        <v>1</v>
      </c>
      <c r="I167" s="145"/>
      <c r="J167" s="146">
        <f t="shared" si="40"/>
        <v>0</v>
      </c>
      <c r="K167" s="142" t="s">
        <v>1</v>
      </c>
      <c r="L167" s="30"/>
      <c r="M167" s="147" t="s">
        <v>1</v>
      </c>
      <c r="N167" s="148" t="s">
        <v>48</v>
      </c>
      <c r="O167" s="49"/>
      <c r="P167" s="149">
        <f t="shared" si="41"/>
        <v>0</v>
      </c>
      <c r="Q167" s="149">
        <v>0</v>
      </c>
      <c r="R167" s="149">
        <f t="shared" si="42"/>
        <v>0</v>
      </c>
      <c r="S167" s="149">
        <v>0</v>
      </c>
      <c r="T167" s="150">
        <f t="shared" si="43"/>
        <v>0</v>
      </c>
      <c r="AR167" s="16" t="s">
        <v>248</v>
      </c>
      <c r="AT167" s="16" t="s">
        <v>167</v>
      </c>
      <c r="AU167" s="16" t="s">
        <v>181</v>
      </c>
      <c r="AY167" s="16" t="s">
        <v>165</v>
      </c>
      <c r="BE167" s="151">
        <f t="shared" si="44"/>
        <v>0</v>
      </c>
      <c r="BF167" s="151">
        <f t="shared" si="45"/>
        <v>0</v>
      </c>
      <c r="BG167" s="151">
        <f t="shared" si="46"/>
        <v>0</v>
      </c>
      <c r="BH167" s="151">
        <f t="shared" si="47"/>
        <v>0</v>
      </c>
      <c r="BI167" s="151">
        <f t="shared" si="48"/>
        <v>0</v>
      </c>
      <c r="BJ167" s="16" t="s">
        <v>85</v>
      </c>
      <c r="BK167" s="151">
        <f t="shared" si="49"/>
        <v>0</v>
      </c>
      <c r="BL167" s="16" t="s">
        <v>248</v>
      </c>
      <c r="BM167" s="16" t="s">
        <v>1729</v>
      </c>
    </row>
    <row r="168" spans="2:65" s="1" customFormat="1" ht="16.5" customHeight="1">
      <c r="B168" s="139"/>
      <c r="C168" s="140" t="s">
        <v>617</v>
      </c>
      <c r="D168" s="140" t="s">
        <v>167</v>
      </c>
      <c r="E168" s="141" t="s">
        <v>1730</v>
      </c>
      <c r="F168" s="142" t="s">
        <v>1645</v>
      </c>
      <c r="G168" s="143" t="s">
        <v>325</v>
      </c>
      <c r="H168" s="144">
        <v>1</v>
      </c>
      <c r="I168" s="145"/>
      <c r="J168" s="146">
        <f t="shared" si="40"/>
        <v>0</v>
      </c>
      <c r="K168" s="142" t="s">
        <v>1</v>
      </c>
      <c r="L168" s="30"/>
      <c r="M168" s="147" t="s">
        <v>1</v>
      </c>
      <c r="N168" s="148" t="s">
        <v>48</v>
      </c>
      <c r="O168" s="49"/>
      <c r="P168" s="149">
        <f t="shared" si="41"/>
        <v>0</v>
      </c>
      <c r="Q168" s="149">
        <v>0</v>
      </c>
      <c r="R168" s="149">
        <f t="shared" si="42"/>
        <v>0</v>
      </c>
      <c r="S168" s="149">
        <v>0</v>
      </c>
      <c r="T168" s="150">
        <f t="shared" si="43"/>
        <v>0</v>
      </c>
      <c r="AR168" s="16" t="s">
        <v>248</v>
      </c>
      <c r="AT168" s="16" t="s">
        <v>167</v>
      </c>
      <c r="AU168" s="16" t="s">
        <v>181</v>
      </c>
      <c r="AY168" s="16" t="s">
        <v>165</v>
      </c>
      <c r="BE168" s="151">
        <f t="shared" si="44"/>
        <v>0</v>
      </c>
      <c r="BF168" s="151">
        <f t="shared" si="45"/>
        <v>0</v>
      </c>
      <c r="BG168" s="151">
        <f t="shared" si="46"/>
        <v>0</v>
      </c>
      <c r="BH168" s="151">
        <f t="shared" si="47"/>
        <v>0</v>
      </c>
      <c r="BI168" s="151">
        <f t="shared" si="48"/>
        <v>0</v>
      </c>
      <c r="BJ168" s="16" t="s">
        <v>85</v>
      </c>
      <c r="BK168" s="151">
        <f t="shared" si="49"/>
        <v>0</v>
      </c>
      <c r="BL168" s="16" t="s">
        <v>248</v>
      </c>
      <c r="BM168" s="16" t="s">
        <v>1731</v>
      </c>
    </row>
    <row r="169" spans="2:65" s="10" customFormat="1" ht="20.85" customHeight="1">
      <c r="B169" s="126"/>
      <c r="D169" s="127" t="s">
        <v>76</v>
      </c>
      <c r="E169" s="137" t="s">
        <v>1229</v>
      </c>
      <c r="F169" s="137" t="s">
        <v>1732</v>
      </c>
      <c r="I169" s="129"/>
      <c r="J169" s="138">
        <f>BK169</f>
        <v>0</v>
      </c>
      <c r="L169" s="126"/>
      <c r="M169" s="131"/>
      <c r="N169" s="132"/>
      <c r="O169" s="132"/>
      <c r="P169" s="133">
        <f>SUM(P170:P181)</f>
        <v>0</v>
      </c>
      <c r="Q169" s="132"/>
      <c r="R169" s="133">
        <f>SUM(R170:R181)</f>
        <v>0</v>
      </c>
      <c r="S169" s="132"/>
      <c r="T169" s="134">
        <f>SUM(T170:T181)</f>
        <v>0</v>
      </c>
      <c r="AR169" s="127" t="s">
        <v>87</v>
      </c>
      <c r="AT169" s="135" t="s">
        <v>76</v>
      </c>
      <c r="AU169" s="135" t="s">
        <v>87</v>
      </c>
      <c r="AY169" s="127" t="s">
        <v>165</v>
      </c>
      <c r="BK169" s="136">
        <f>SUM(BK170:BK181)</f>
        <v>0</v>
      </c>
    </row>
    <row r="170" spans="2:65" s="1" customFormat="1" ht="16.5" customHeight="1">
      <c r="B170" s="139"/>
      <c r="C170" s="140" t="s">
        <v>623</v>
      </c>
      <c r="D170" s="140" t="s">
        <v>167</v>
      </c>
      <c r="E170" s="141" t="s">
        <v>1733</v>
      </c>
      <c r="F170" s="142" t="s">
        <v>1734</v>
      </c>
      <c r="G170" s="143" t="s">
        <v>325</v>
      </c>
      <c r="H170" s="144">
        <v>1</v>
      </c>
      <c r="I170" s="145"/>
      <c r="J170" s="146">
        <f t="shared" ref="J170:J181" si="50">ROUND(I170*H170,2)</f>
        <v>0</v>
      </c>
      <c r="K170" s="142" t="s">
        <v>1</v>
      </c>
      <c r="L170" s="30"/>
      <c r="M170" s="147" t="s">
        <v>1</v>
      </c>
      <c r="N170" s="148" t="s">
        <v>48</v>
      </c>
      <c r="O170" s="49"/>
      <c r="P170" s="149">
        <f t="shared" ref="P170:P181" si="51">O170*H170</f>
        <v>0</v>
      </c>
      <c r="Q170" s="149">
        <v>0</v>
      </c>
      <c r="R170" s="149">
        <f t="shared" ref="R170:R181" si="52">Q170*H170</f>
        <v>0</v>
      </c>
      <c r="S170" s="149">
        <v>0</v>
      </c>
      <c r="T170" s="150">
        <f t="shared" ref="T170:T181" si="53">S170*H170</f>
        <v>0</v>
      </c>
      <c r="AR170" s="16" t="s">
        <v>248</v>
      </c>
      <c r="AT170" s="16" t="s">
        <v>167</v>
      </c>
      <c r="AU170" s="16" t="s">
        <v>181</v>
      </c>
      <c r="AY170" s="16" t="s">
        <v>165</v>
      </c>
      <c r="BE170" s="151">
        <f t="shared" ref="BE170:BE181" si="54">IF(N170="základní",J170,0)</f>
        <v>0</v>
      </c>
      <c r="BF170" s="151">
        <f t="shared" ref="BF170:BF181" si="55">IF(N170="snížená",J170,0)</f>
        <v>0</v>
      </c>
      <c r="BG170" s="151">
        <f t="shared" ref="BG170:BG181" si="56">IF(N170="zákl. přenesená",J170,0)</f>
        <v>0</v>
      </c>
      <c r="BH170" s="151">
        <f t="shared" ref="BH170:BH181" si="57">IF(N170="sníž. přenesená",J170,0)</f>
        <v>0</v>
      </c>
      <c r="BI170" s="151">
        <f t="shared" ref="BI170:BI181" si="58">IF(N170="nulová",J170,0)</f>
        <v>0</v>
      </c>
      <c r="BJ170" s="16" t="s">
        <v>85</v>
      </c>
      <c r="BK170" s="151">
        <f t="shared" ref="BK170:BK181" si="59">ROUND(I170*H170,2)</f>
        <v>0</v>
      </c>
      <c r="BL170" s="16" t="s">
        <v>248</v>
      </c>
      <c r="BM170" s="16" t="s">
        <v>1735</v>
      </c>
    </row>
    <row r="171" spans="2:65" s="1" customFormat="1" ht="16.5" customHeight="1">
      <c r="B171" s="139"/>
      <c r="C171" s="140" t="s">
        <v>628</v>
      </c>
      <c r="D171" s="140" t="s">
        <v>167</v>
      </c>
      <c r="E171" s="141" t="s">
        <v>1736</v>
      </c>
      <c r="F171" s="142" t="s">
        <v>1737</v>
      </c>
      <c r="G171" s="143" t="s">
        <v>325</v>
      </c>
      <c r="H171" s="144">
        <v>1</v>
      </c>
      <c r="I171" s="145"/>
      <c r="J171" s="146">
        <f t="shared" si="50"/>
        <v>0</v>
      </c>
      <c r="K171" s="142" t="s">
        <v>1</v>
      </c>
      <c r="L171" s="30"/>
      <c r="M171" s="147" t="s">
        <v>1</v>
      </c>
      <c r="N171" s="148" t="s">
        <v>48</v>
      </c>
      <c r="O171" s="49"/>
      <c r="P171" s="149">
        <f t="shared" si="51"/>
        <v>0</v>
      </c>
      <c r="Q171" s="149">
        <v>0</v>
      </c>
      <c r="R171" s="149">
        <f t="shared" si="52"/>
        <v>0</v>
      </c>
      <c r="S171" s="149">
        <v>0</v>
      </c>
      <c r="T171" s="150">
        <f t="shared" si="53"/>
        <v>0</v>
      </c>
      <c r="AR171" s="16" t="s">
        <v>248</v>
      </c>
      <c r="AT171" s="16" t="s">
        <v>167</v>
      </c>
      <c r="AU171" s="16" t="s">
        <v>181</v>
      </c>
      <c r="AY171" s="16" t="s">
        <v>165</v>
      </c>
      <c r="BE171" s="151">
        <f t="shared" si="54"/>
        <v>0</v>
      </c>
      <c r="BF171" s="151">
        <f t="shared" si="55"/>
        <v>0</v>
      </c>
      <c r="BG171" s="151">
        <f t="shared" si="56"/>
        <v>0</v>
      </c>
      <c r="BH171" s="151">
        <f t="shared" si="57"/>
        <v>0</v>
      </c>
      <c r="BI171" s="151">
        <f t="shared" si="58"/>
        <v>0</v>
      </c>
      <c r="BJ171" s="16" t="s">
        <v>85</v>
      </c>
      <c r="BK171" s="151">
        <f t="shared" si="59"/>
        <v>0</v>
      </c>
      <c r="BL171" s="16" t="s">
        <v>248</v>
      </c>
      <c r="BM171" s="16" t="s">
        <v>1738</v>
      </c>
    </row>
    <row r="172" spans="2:65" s="1" customFormat="1" ht="16.5" customHeight="1">
      <c r="B172" s="139"/>
      <c r="C172" s="140" t="s">
        <v>633</v>
      </c>
      <c r="D172" s="140" t="s">
        <v>167</v>
      </c>
      <c r="E172" s="141" t="s">
        <v>1739</v>
      </c>
      <c r="F172" s="142" t="s">
        <v>1740</v>
      </c>
      <c r="G172" s="143" t="s">
        <v>325</v>
      </c>
      <c r="H172" s="144">
        <v>1</v>
      </c>
      <c r="I172" s="145"/>
      <c r="J172" s="146">
        <f t="shared" si="50"/>
        <v>0</v>
      </c>
      <c r="K172" s="142" t="s">
        <v>1</v>
      </c>
      <c r="L172" s="30"/>
      <c r="M172" s="147" t="s">
        <v>1</v>
      </c>
      <c r="N172" s="148" t="s">
        <v>48</v>
      </c>
      <c r="O172" s="49"/>
      <c r="P172" s="149">
        <f t="shared" si="51"/>
        <v>0</v>
      </c>
      <c r="Q172" s="149">
        <v>0</v>
      </c>
      <c r="R172" s="149">
        <f t="shared" si="52"/>
        <v>0</v>
      </c>
      <c r="S172" s="149">
        <v>0</v>
      </c>
      <c r="T172" s="150">
        <f t="shared" si="53"/>
        <v>0</v>
      </c>
      <c r="AR172" s="16" t="s">
        <v>248</v>
      </c>
      <c r="AT172" s="16" t="s">
        <v>167</v>
      </c>
      <c r="AU172" s="16" t="s">
        <v>181</v>
      </c>
      <c r="AY172" s="16" t="s">
        <v>165</v>
      </c>
      <c r="BE172" s="151">
        <f t="shared" si="54"/>
        <v>0</v>
      </c>
      <c r="BF172" s="151">
        <f t="shared" si="55"/>
        <v>0</v>
      </c>
      <c r="BG172" s="151">
        <f t="shared" si="56"/>
        <v>0</v>
      </c>
      <c r="BH172" s="151">
        <f t="shared" si="57"/>
        <v>0</v>
      </c>
      <c r="BI172" s="151">
        <f t="shared" si="58"/>
        <v>0</v>
      </c>
      <c r="BJ172" s="16" t="s">
        <v>85</v>
      </c>
      <c r="BK172" s="151">
        <f t="shared" si="59"/>
        <v>0</v>
      </c>
      <c r="BL172" s="16" t="s">
        <v>248</v>
      </c>
      <c r="BM172" s="16" t="s">
        <v>1741</v>
      </c>
    </row>
    <row r="173" spans="2:65" s="1" customFormat="1" ht="16.5" customHeight="1">
      <c r="B173" s="139"/>
      <c r="C173" s="140" t="s">
        <v>638</v>
      </c>
      <c r="D173" s="140" t="s">
        <v>167</v>
      </c>
      <c r="E173" s="141" t="s">
        <v>1742</v>
      </c>
      <c r="F173" s="142" t="s">
        <v>1743</v>
      </c>
      <c r="G173" s="143" t="s">
        <v>325</v>
      </c>
      <c r="H173" s="144">
        <v>1</v>
      </c>
      <c r="I173" s="145"/>
      <c r="J173" s="146">
        <f t="shared" si="50"/>
        <v>0</v>
      </c>
      <c r="K173" s="142" t="s">
        <v>1</v>
      </c>
      <c r="L173" s="30"/>
      <c r="M173" s="147" t="s">
        <v>1</v>
      </c>
      <c r="N173" s="148" t="s">
        <v>48</v>
      </c>
      <c r="O173" s="49"/>
      <c r="P173" s="149">
        <f t="shared" si="51"/>
        <v>0</v>
      </c>
      <c r="Q173" s="149">
        <v>0</v>
      </c>
      <c r="R173" s="149">
        <f t="shared" si="52"/>
        <v>0</v>
      </c>
      <c r="S173" s="149">
        <v>0</v>
      </c>
      <c r="T173" s="150">
        <f t="shared" si="53"/>
        <v>0</v>
      </c>
      <c r="AR173" s="16" t="s">
        <v>248</v>
      </c>
      <c r="AT173" s="16" t="s">
        <v>167</v>
      </c>
      <c r="AU173" s="16" t="s">
        <v>181</v>
      </c>
      <c r="AY173" s="16" t="s">
        <v>165</v>
      </c>
      <c r="BE173" s="151">
        <f t="shared" si="54"/>
        <v>0</v>
      </c>
      <c r="BF173" s="151">
        <f t="shared" si="55"/>
        <v>0</v>
      </c>
      <c r="BG173" s="151">
        <f t="shared" si="56"/>
        <v>0</v>
      </c>
      <c r="BH173" s="151">
        <f t="shared" si="57"/>
        <v>0</v>
      </c>
      <c r="BI173" s="151">
        <f t="shared" si="58"/>
        <v>0</v>
      </c>
      <c r="BJ173" s="16" t="s">
        <v>85</v>
      </c>
      <c r="BK173" s="151">
        <f t="shared" si="59"/>
        <v>0</v>
      </c>
      <c r="BL173" s="16" t="s">
        <v>248</v>
      </c>
      <c r="BM173" s="16" t="s">
        <v>1744</v>
      </c>
    </row>
    <row r="174" spans="2:65" s="1" customFormat="1" ht="16.5" customHeight="1">
      <c r="B174" s="139"/>
      <c r="C174" s="140" t="s">
        <v>643</v>
      </c>
      <c r="D174" s="140" t="s">
        <v>167</v>
      </c>
      <c r="E174" s="141" t="s">
        <v>1745</v>
      </c>
      <c r="F174" s="142" t="s">
        <v>1746</v>
      </c>
      <c r="G174" s="143" t="s">
        <v>325</v>
      </c>
      <c r="H174" s="144">
        <v>1</v>
      </c>
      <c r="I174" s="145"/>
      <c r="J174" s="146">
        <f t="shared" si="50"/>
        <v>0</v>
      </c>
      <c r="K174" s="142" t="s">
        <v>1</v>
      </c>
      <c r="L174" s="30"/>
      <c r="M174" s="147" t="s">
        <v>1</v>
      </c>
      <c r="N174" s="148" t="s">
        <v>48</v>
      </c>
      <c r="O174" s="49"/>
      <c r="P174" s="149">
        <f t="shared" si="51"/>
        <v>0</v>
      </c>
      <c r="Q174" s="149">
        <v>0</v>
      </c>
      <c r="R174" s="149">
        <f t="shared" si="52"/>
        <v>0</v>
      </c>
      <c r="S174" s="149">
        <v>0</v>
      </c>
      <c r="T174" s="150">
        <f t="shared" si="53"/>
        <v>0</v>
      </c>
      <c r="AR174" s="16" t="s">
        <v>248</v>
      </c>
      <c r="AT174" s="16" t="s">
        <v>167</v>
      </c>
      <c r="AU174" s="16" t="s">
        <v>181</v>
      </c>
      <c r="AY174" s="16" t="s">
        <v>165</v>
      </c>
      <c r="BE174" s="151">
        <f t="shared" si="54"/>
        <v>0</v>
      </c>
      <c r="BF174" s="151">
        <f t="shared" si="55"/>
        <v>0</v>
      </c>
      <c r="BG174" s="151">
        <f t="shared" si="56"/>
        <v>0</v>
      </c>
      <c r="BH174" s="151">
        <f t="shared" si="57"/>
        <v>0</v>
      </c>
      <c r="BI174" s="151">
        <f t="shared" si="58"/>
        <v>0</v>
      </c>
      <c r="BJ174" s="16" t="s">
        <v>85</v>
      </c>
      <c r="BK174" s="151">
        <f t="shared" si="59"/>
        <v>0</v>
      </c>
      <c r="BL174" s="16" t="s">
        <v>248</v>
      </c>
      <c r="BM174" s="16" t="s">
        <v>1747</v>
      </c>
    </row>
    <row r="175" spans="2:65" s="1" customFormat="1" ht="16.5" customHeight="1">
      <c r="B175" s="139"/>
      <c r="C175" s="140" t="s">
        <v>649</v>
      </c>
      <c r="D175" s="140" t="s">
        <v>167</v>
      </c>
      <c r="E175" s="141" t="s">
        <v>1748</v>
      </c>
      <c r="F175" s="142" t="s">
        <v>1749</v>
      </c>
      <c r="G175" s="143" t="s">
        <v>325</v>
      </c>
      <c r="H175" s="144">
        <v>1</v>
      </c>
      <c r="I175" s="145"/>
      <c r="J175" s="146">
        <f t="shared" si="50"/>
        <v>0</v>
      </c>
      <c r="K175" s="142" t="s">
        <v>1</v>
      </c>
      <c r="L175" s="30"/>
      <c r="M175" s="147" t="s">
        <v>1</v>
      </c>
      <c r="N175" s="148" t="s">
        <v>48</v>
      </c>
      <c r="O175" s="49"/>
      <c r="P175" s="149">
        <f t="shared" si="51"/>
        <v>0</v>
      </c>
      <c r="Q175" s="149">
        <v>0</v>
      </c>
      <c r="R175" s="149">
        <f t="shared" si="52"/>
        <v>0</v>
      </c>
      <c r="S175" s="149">
        <v>0</v>
      </c>
      <c r="T175" s="150">
        <f t="shared" si="53"/>
        <v>0</v>
      </c>
      <c r="AR175" s="16" t="s">
        <v>248</v>
      </c>
      <c r="AT175" s="16" t="s">
        <v>167</v>
      </c>
      <c r="AU175" s="16" t="s">
        <v>181</v>
      </c>
      <c r="AY175" s="16" t="s">
        <v>165</v>
      </c>
      <c r="BE175" s="151">
        <f t="shared" si="54"/>
        <v>0</v>
      </c>
      <c r="BF175" s="151">
        <f t="shared" si="55"/>
        <v>0</v>
      </c>
      <c r="BG175" s="151">
        <f t="shared" si="56"/>
        <v>0</v>
      </c>
      <c r="BH175" s="151">
        <f t="shared" si="57"/>
        <v>0</v>
      </c>
      <c r="BI175" s="151">
        <f t="shared" si="58"/>
        <v>0</v>
      </c>
      <c r="BJ175" s="16" t="s">
        <v>85</v>
      </c>
      <c r="BK175" s="151">
        <f t="shared" si="59"/>
        <v>0</v>
      </c>
      <c r="BL175" s="16" t="s">
        <v>248</v>
      </c>
      <c r="BM175" s="16" t="s">
        <v>1750</v>
      </c>
    </row>
    <row r="176" spans="2:65" s="1" customFormat="1" ht="16.5" customHeight="1">
      <c r="B176" s="139"/>
      <c r="C176" s="140" t="s">
        <v>679</v>
      </c>
      <c r="D176" s="140" t="s">
        <v>167</v>
      </c>
      <c r="E176" s="141" t="s">
        <v>1751</v>
      </c>
      <c r="F176" s="142" t="s">
        <v>1752</v>
      </c>
      <c r="G176" s="143" t="s">
        <v>325</v>
      </c>
      <c r="H176" s="144">
        <v>1</v>
      </c>
      <c r="I176" s="145"/>
      <c r="J176" s="146">
        <f t="shared" si="50"/>
        <v>0</v>
      </c>
      <c r="K176" s="142" t="s">
        <v>1</v>
      </c>
      <c r="L176" s="30"/>
      <c r="M176" s="147" t="s">
        <v>1</v>
      </c>
      <c r="N176" s="148" t="s">
        <v>48</v>
      </c>
      <c r="O176" s="49"/>
      <c r="P176" s="149">
        <f t="shared" si="51"/>
        <v>0</v>
      </c>
      <c r="Q176" s="149">
        <v>0</v>
      </c>
      <c r="R176" s="149">
        <f t="shared" si="52"/>
        <v>0</v>
      </c>
      <c r="S176" s="149">
        <v>0</v>
      </c>
      <c r="T176" s="150">
        <f t="shared" si="53"/>
        <v>0</v>
      </c>
      <c r="AR176" s="16" t="s">
        <v>248</v>
      </c>
      <c r="AT176" s="16" t="s">
        <v>167</v>
      </c>
      <c r="AU176" s="16" t="s">
        <v>181</v>
      </c>
      <c r="AY176" s="16" t="s">
        <v>165</v>
      </c>
      <c r="BE176" s="151">
        <f t="shared" si="54"/>
        <v>0</v>
      </c>
      <c r="BF176" s="151">
        <f t="shared" si="55"/>
        <v>0</v>
      </c>
      <c r="BG176" s="151">
        <f t="shared" si="56"/>
        <v>0</v>
      </c>
      <c r="BH176" s="151">
        <f t="shared" si="57"/>
        <v>0</v>
      </c>
      <c r="BI176" s="151">
        <f t="shared" si="58"/>
        <v>0</v>
      </c>
      <c r="BJ176" s="16" t="s">
        <v>85</v>
      </c>
      <c r="BK176" s="151">
        <f t="shared" si="59"/>
        <v>0</v>
      </c>
      <c r="BL176" s="16" t="s">
        <v>248</v>
      </c>
      <c r="BM176" s="16" t="s">
        <v>1753</v>
      </c>
    </row>
    <row r="177" spans="2:65" s="1" customFormat="1" ht="16.5" customHeight="1">
      <c r="B177" s="139"/>
      <c r="C177" s="140" t="s">
        <v>654</v>
      </c>
      <c r="D177" s="140" t="s">
        <v>167</v>
      </c>
      <c r="E177" s="141" t="s">
        <v>1754</v>
      </c>
      <c r="F177" s="142" t="s">
        <v>1755</v>
      </c>
      <c r="G177" s="143" t="s">
        <v>1756</v>
      </c>
      <c r="H177" s="144">
        <v>60</v>
      </c>
      <c r="I177" s="145"/>
      <c r="J177" s="146">
        <f t="shared" si="50"/>
        <v>0</v>
      </c>
      <c r="K177" s="142" t="s">
        <v>1</v>
      </c>
      <c r="L177" s="30"/>
      <c r="M177" s="147" t="s">
        <v>1</v>
      </c>
      <c r="N177" s="148" t="s">
        <v>48</v>
      </c>
      <c r="O177" s="49"/>
      <c r="P177" s="149">
        <f t="shared" si="51"/>
        <v>0</v>
      </c>
      <c r="Q177" s="149">
        <v>0</v>
      </c>
      <c r="R177" s="149">
        <f t="shared" si="52"/>
        <v>0</v>
      </c>
      <c r="S177" s="149">
        <v>0</v>
      </c>
      <c r="T177" s="150">
        <f t="shared" si="53"/>
        <v>0</v>
      </c>
      <c r="AR177" s="16" t="s">
        <v>248</v>
      </c>
      <c r="AT177" s="16" t="s">
        <v>167</v>
      </c>
      <c r="AU177" s="16" t="s">
        <v>181</v>
      </c>
      <c r="AY177" s="16" t="s">
        <v>165</v>
      </c>
      <c r="BE177" s="151">
        <f t="shared" si="54"/>
        <v>0</v>
      </c>
      <c r="BF177" s="151">
        <f t="shared" si="55"/>
        <v>0</v>
      </c>
      <c r="BG177" s="151">
        <f t="shared" si="56"/>
        <v>0</v>
      </c>
      <c r="BH177" s="151">
        <f t="shared" si="57"/>
        <v>0</v>
      </c>
      <c r="BI177" s="151">
        <f t="shared" si="58"/>
        <v>0</v>
      </c>
      <c r="BJ177" s="16" t="s">
        <v>85</v>
      </c>
      <c r="BK177" s="151">
        <f t="shared" si="59"/>
        <v>0</v>
      </c>
      <c r="BL177" s="16" t="s">
        <v>248</v>
      </c>
      <c r="BM177" s="16" t="s">
        <v>1757</v>
      </c>
    </row>
    <row r="178" spans="2:65" s="1" customFormat="1" ht="16.5" customHeight="1">
      <c r="B178" s="139"/>
      <c r="C178" s="140" t="s">
        <v>659</v>
      </c>
      <c r="D178" s="140" t="s">
        <v>167</v>
      </c>
      <c r="E178" s="141" t="s">
        <v>1758</v>
      </c>
      <c r="F178" s="142" t="s">
        <v>1759</v>
      </c>
      <c r="G178" s="143" t="s">
        <v>1756</v>
      </c>
      <c r="H178" s="144">
        <v>100</v>
      </c>
      <c r="I178" s="145"/>
      <c r="J178" s="146">
        <f t="shared" si="50"/>
        <v>0</v>
      </c>
      <c r="K178" s="142" t="s">
        <v>1</v>
      </c>
      <c r="L178" s="30"/>
      <c r="M178" s="147" t="s">
        <v>1</v>
      </c>
      <c r="N178" s="148" t="s">
        <v>48</v>
      </c>
      <c r="O178" s="49"/>
      <c r="P178" s="149">
        <f t="shared" si="51"/>
        <v>0</v>
      </c>
      <c r="Q178" s="149">
        <v>0</v>
      </c>
      <c r="R178" s="149">
        <f t="shared" si="52"/>
        <v>0</v>
      </c>
      <c r="S178" s="149">
        <v>0</v>
      </c>
      <c r="T178" s="150">
        <f t="shared" si="53"/>
        <v>0</v>
      </c>
      <c r="AR178" s="16" t="s">
        <v>248</v>
      </c>
      <c r="AT178" s="16" t="s">
        <v>167</v>
      </c>
      <c r="AU178" s="16" t="s">
        <v>181</v>
      </c>
      <c r="AY178" s="16" t="s">
        <v>165</v>
      </c>
      <c r="BE178" s="151">
        <f t="shared" si="54"/>
        <v>0</v>
      </c>
      <c r="BF178" s="151">
        <f t="shared" si="55"/>
        <v>0</v>
      </c>
      <c r="BG178" s="151">
        <f t="shared" si="56"/>
        <v>0</v>
      </c>
      <c r="BH178" s="151">
        <f t="shared" si="57"/>
        <v>0</v>
      </c>
      <c r="BI178" s="151">
        <f t="shared" si="58"/>
        <v>0</v>
      </c>
      <c r="BJ178" s="16" t="s">
        <v>85</v>
      </c>
      <c r="BK178" s="151">
        <f t="shared" si="59"/>
        <v>0</v>
      </c>
      <c r="BL178" s="16" t="s">
        <v>248</v>
      </c>
      <c r="BM178" s="16" t="s">
        <v>1760</v>
      </c>
    </row>
    <row r="179" spans="2:65" s="1" customFormat="1" ht="16.5" customHeight="1">
      <c r="B179" s="139"/>
      <c r="C179" s="140" t="s">
        <v>666</v>
      </c>
      <c r="D179" s="140" t="s">
        <v>167</v>
      </c>
      <c r="E179" s="141" t="s">
        <v>1761</v>
      </c>
      <c r="F179" s="142" t="s">
        <v>1762</v>
      </c>
      <c r="G179" s="143" t="s">
        <v>325</v>
      </c>
      <c r="H179" s="144">
        <v>1</v>
      </c>
      <c r="I179" s="145"/>
      <c r="J179" s="146">
        <f t="shared" si="50"/>
        <v>0</v>
      </c>
      <c r="K179" s="142" t="s">
        <v>1</v>
      </c>
      <c r="L179" s="30"/>
      <c r="M179" s="147" t="s">
        <v>1</v>
      </c>
      <c r="N179" s="148" t="s">
        <v>48</v>
      </c>
      <c r="O179" s="49"/>
      <c r="P179" s="149">
        <f t="shared" si="51"/>
        <v>0</v>
      </c>
      <c r="Q179" s="149">
        <v>0</v>
      </c>
      <c r="R179" s="149">
        <f t="shared" si="52"/>
        <v>0</v>
      </c>
      <c r="S179" s="149">
        <v>0</v>
      </c>
      <c r="T179" s="150">
        <f t="shared" si="53"/>
        <v>0</v>
      </c>
      <c r="AR179" s="16" t="s">
        <v>248</v>
      </c>
      <c r="AT179" s="16" t="s">
        <v>167</v>
      </c>
      <c r="AU179" s="16" t="s">
        <v>181</v>
      </c>
      <c r="AY179" s="16" t="s">
        <v>165</v>
      </c>
      <c r="BE179" s="151">
        <f t="shared" si="54"/>
        <v>0</v>
      </c>
      <c r="BF179" s="151">
        <f t="shared" si="55"/>
        <v>0</v>
      </c>
      <c r="BG179" s="151">
        <f t="shared" si="56"/>
        <v>0</v>
      </c>
      <c r="BH179" s="151">
        <f t="shared" si="57"/>
        <v>0</v>
      </c>
      <c r="BI179" s="151">
        <f t="shared" si="58"/>
        <v>0</v>
      </c>
      <c r="BJ179" s="16" t="s">
        <v>85</v>
      </c>
      <c r="BK179" s="151">
        <f t="shared" si="59"/>
        <v>0</v>
      </c>
      <c r="BL179" s="16" t="s">
        <v>248</v>
      </c>
      <c r="BM179" s="16" t="s">
        <v>1763</v>
      </c>
    </row>
    <row r="180" spans="2:65" s="1" customFormat="1" ht="16.5" customHeight="1">
      <c r="B180" s="139"/>
      <c r="C180" s="140" t="s">
        <v>1418</v>
      </c>
      <c r="D180" s="140" t="s">
        <v>167</v>
      </c>
      <c r="E180" s="141" t="s">
        <v>1764</v>
      </c>
      <c r="F180" s="142" t="s">
        <v>1765</v>
      </c>
      <c r="G180" s="143" t="s">
        <v>325</v>
      </c>
      <c r="H180" s="144">
        <v>1</v>
      </c>
      <c r="I180" s="145"/>
      <c r="J180" s="146">
        <f t="shared" si="50"/>
        <v>0</v>
      </c>
      <c r="K180" s="142" t="s">
        <v>1</v>
      </c>
      <c r="L180" s="30"/>
      <c r="M180" s="147" t="s">
        <v>1</v>
      </c>
      <c r="N180" s="148" t="s">
        <v>48</v>
      </c>
      <c r="O180" s="49"/>
      <c r="P180" s="149">
        <f t="shared" si="51"/>
        <v>0</v>
      </c>
      <c r="Q180" s="149">
        <v>0</v>
      </c>
      <c r="R180" s="149">
        <f t="shared" si="52"/>
        <v>0</v>
      </c>
      <c r="S180" s="149">
        <v>0</v>
      </c>
      <c r="T180" s="150">
        <f t="shared" si="53"/>
        <v>0</v>
      </c>
      <c r="AR180" s="16" t="s">
        <v>248</v>
      </c>
      <c r="AT180" s="16" t="s">
        <v>167</v>
      </c>
      <c r="AU180" s="16" t="s">
        <v>181</v>
      </c>
      <c r="AY180" s="16" t="s">
        <v>165</v>
      </c>
      <c r="BE180" s="151">
        <f t="shared" si="54"/>
        <v>0</v>
      </c>
      <c r="BF180" s="151">
        <f t="shared" si="55"/>
        <v>0</v>
      </c>
      <c r="BG180" s="151">
        <f t="shared" si="56"/>
        <v>0</v>
      </c>
      <c r="BH180" s="151">
        <f t="shared" si="57"/>
        <v>0</v>
      </c>
      <c r="BI180" s="151">
        <f t="shared" si="58"/>
        <v>0</v>
      </c>
      <c r="BJ180" s="16" t="s">
        <v>85</v>
      </c>
      <c r="BK180" s="151">
        <f t="shared" si="59"/>
        <v>0</v>
      </c>
      <c r="BL180" s="16" t="s">
        <v>248</v>
      </c>
      <c r="BM180" s="16" t="s">
        <v>1766</v>
      </c>
    </row>
    <row r="181" spans="2:65" s="1" customFormat="1" ht="16.5" customHeight="1">
      <c r="B181" s="139"/>
      <c r="C181" s="140" t="s">
        <v>1422</v>
      </c>
      <c r="D181" s="140" t="s">
        <v>167</v>
      </c>
      <c r="E181" s="141" t="s">
        <v>1767</v>
      </c>
      <c r="F181" s="142" t="s">
        <v>1768</v>
      </c>
      <c r="G181" s="143" t="s">
        <v>325</v>
      </c>
      <c r="H181" s="144">
        <v>1</v>
      </c>
      <c r="I181" s="145"/>
      <c r="J181" s="146">
        <f t="shared" si="50"/>
        <v>0</v>
      </c>
      <c r="K181" s="142" t="s">
        <v>1</v>
      </c>
      <c r="L181" s="30"/>
      <c r="M181" s="194" t="s">
        <v>1</v>
      </c>
      <c r="N181" s="195" t="s">
        <v>48</v>
      </c>
      <c r="O181" s="196"/>
      <c r="P181" s="197">
        <f t="shared" si="51"/>
        <v>0</v>
      </c>
      <c r="Q181" s="197">
        <v>0</v>
      </c>
      <c r="R181" s="197">
        <f t="shared" si="52"/>
        <v>0</v>
      </c>
      <c r="S181" s="197">
        <v>0</v>
      </c>
      <c r="T181" s="198">
        <f t="shared" si="53"/>
        <v>0</v>
      </c>
      <c r="AR181" s="16" t="s">
        <v>248</v>
      </c>
      <c r="AT181" s="16" t="s">
        <v>167</v>
      </c>
      <c r="AU181" s="16" t="s">
        <v>181</v>
      </c>
      <c r="AY181" s="16" t="s">
        <v>165</v>
      </c>
      <c r="BE181" s="151">
        <f t="shared" si="54"/>
        <v>0</v>
      </c>
      <c r="BF181" s="151">
        <f t="shared" si="55"/>
        <v>0</v>
      </c>
      <c r="BG181" s="151">
        <f t="shared" si="56"/>
        <v>0</v>
      </c>
      <c r="BH181" s="151">
        <f t="shared" si="57"/>
        <v>0</v>
      </c>
      <c r="BI181" s="151">
        <f t="shared" si="58"/>
        <v>0</v>
      </c>
      <c r="BJ181" s="16" t="s">
        <v>85</v>
      </c>
      <c r="BK181" s="151">
        <f t="shared" si="59"/>
        <v>0</v>
      </c>
      <c r="BL181" s="16" t="s">
        <v>248</v>
      </c>
      <c r="BM181" s="16" t="s">
        <v>1769</v>
      </c>
    </row>
    <row r="182" spans="2:65" s="1" customFormat="1" ht="6.95" customHeight="1">
      <c r="B182" s="39"/>
      <c r="C182" s="40"/>
      <c r="D182" s="40"/>
      <c r="E182" s="40"/>
      <c r="F182" s="40"/>
      <c r="G182" s="40"/>
      <c r="H182" s="40"/>
      <c r="I182" s="101"/>
      <c r="J182" s="40"/>
      <c r="K182" s="40"/>
      <c r="L182" s="30"/>
    </row>
  </sheetData>
  <autoFilter ref="C87:K181" xr:uid="{00000000-0009-0000-0000-000004000000}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8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87</v>
      </c>
    </row>
    <row r="4" spans="2:46" ht="24.95" customHeight="1">
      <c r="B4" s="19"/>
      <c r="D4" s="20" t="s">
        <v>104</v>
      </c>
      <c r="L4" s="19"/>
      <c r="M4" s="21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16</v>
      </c>
      <c r="L6" s="19"/>
    </row>
    <row r="7" spans="2:46" ht="16.5" customHeight="1">
      <c r="B7" s="19"/>
      <c r="E7" s="237" t="str">
        <f>'Rekapitulace stavby'!K6</f>
        <v>TJ Sokol Nové Strašecí - novostavba občerstvení s krytou terasou</v>
      </c>
      <c r="F7" s="238"/>
      <c r="G7" s="238"/>
      <c r="H7" s="238"/>
      <c r="L7" s="19"/>
    </row>
    <row r="8" spans="2:46" s="1" customFormat="1" ht="12" customHeight="1">
      <c r="B8" s="30"/>
      <c r="D8" s="25" t="s">
        <v>113</v>
      </c>
      <c r="I8" s="85"/>
      <c r="L8" s="30"/>
    </row>
    <row r="9" spans="2:46" s="1" customFormat="1" ht="36.950000000000003" customHeight="1">
      <c r="B9" s="30"/>
      <c r="E9" s="217" t="s">
        <v>1770</v>
      </c>
      <c r="F9" s="216"/>
      <c r="G9" s="216"/>
      <c r="H9" s="216"/>
      <c r="I9" s="85"/>
      <c r="L9" s="30"/>
    </row>
    <row r="10" spans="2:46" s="1" customFormat="1" ht="11.25">
      <c r="B10" s="30"/>
      <c r="I10" s="85"/>
      <c r="L10" s="30"/>
    </row>
    <row r="11" spans="2:46" s="1" customFormat="1" ht="12" customHeight="1">
      <c r="B11" s="30"/>
      <c r="D11" s="25" t="s">
        <v>18</v>
      </c>
      <c r="F11" s="16" t="s">
        <v>1</v>
      </c>
      <c r="I11" s="86" t="s">
        <v>19</v>
      </c>
      <c r="J11" s="16" t="s">
        <v>1</v>
      </c>
      <c r="L11" s="30"/>
    </row>
    <row r="12" spans="2:46" s="1" customFormat="1" ht="12" customHeight="1">
      <c r="B12" s="30"/>
      <c r="D12" s="25" t="s">
        <v>20</v>
      </c>
      <c r="F12" s="16" t="s">
        <v>21</v>
      </c>
      <c r="I12" s="86" t="s">
        <v>22</v>
      </c>
      <c r="J12" s="46" t="str">
        <f>'Rekapitulace stavby'!AN8</f>
        <v>24. 4. 2018</v>
      </c>
      <c r="L12" s="30"/>
    </row>
    <row r="13" spans="2:46" s="1" customFormat="1" ht="10.9" customHeight="1">
      <c r="B13" s="30"/>
      <c r="I13" s="85"/>
      <c r="L13" s="30"/>
    </row>
    <row r="14" spans="2:46" s="1" customFormat="1" ht="12" customHeight="1">
      <c r="B14" s="30"/>
      <c r="D14" s="25" t="s">
        <v>24</v>
      </c>
      <c r="I14" s="86" t="s">
        <v>25</v>
      </c>
      <c r="J14" s="16" t="s">
        <v>26</v>
      </c>
      <c r="L14" s="30"/>
    </row>
    <row r="15" spans="2:46" s="1" customFormat="1" ht="18" customHeight="1">
      <c r="B15" s="30"/>
      <c r="E15" s="16" t="s">
        <v>27</v>
      </c>
      <c r="I15" s="86" t="s">
        <v>28</v>
      </c>
      <c r="J15" s="16" t="s">
        <v>29</v>
      </c>
      <c r="L15" s="30"/>
    </row>
    <row r="16" spans="2:46" s="1" customFormat="1" ht="6.95" customHeight="1">
      <c r="B16" s="30"/>
      <c r="I16" s="85"/>
      <c r="L16" s="30"/>
    </row>
    <row r="17" spans="2:12" s="1" customFormat="1" ht="12" customHeight="1">
      <c r="B17" s="30"/>
      <c r="D17" s="25" t="s">
        <v>30</v>
      </c>
      <c r="I17" s="86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20"/>
      <c r="G18" s="220"/>
      <c r="H18" s="220"/>
      <c r="I18" s="86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5"/>
      <c r="L19" s="30"/>
    </row>
    <row r="20" spans="2:12" s="1" customFormat="1" ht="12" customHeight="1">
      <c r="B20" s="30"/>
      <c r="D20" s="25" t="s">
        <v>32</v>
      </c>
      <c r="I20" s="86" t="s">
        <v>25</v>
      </c>
      <c r="J20" s="16" t="s">
        <v>33</v>
      </c>
      <c r="L20" s="30"/>
    </row>
    <row r="21" spans="2:12" s="1" customFormat="1" ht="18" customHeight="1">
      <c r="B21" s="30"/>
      <c r="E21" s="16" t="s">
        <v>34</v>
      </c>
      <c r="I21" s="86" t="s">
        <v>28</v>
      </c>
      <c r="J21" s="16" t="s">
        <v>35</v>
      </c>
      <c r="L21" s="30"/>
    </row>
    <row r="22" spans="2:12" s="1" customFormat="1" ht="6.95" customHeight="1">
      <c r="B22" s="30"/>
      <c r="I22" s="85"/>
      <c r="L22" s="30"/>
    </row>
    <row r="23" spans="2:12" s="1" customFormat="1" ht="12" customHeight="1">
      <c r="B23" s="30"/>
      <c r="D23" s="25" t="s">
        <v>37</v>
      </c>
      <c r="I23" s="86" t="s">
        <v>25</v>
      </c>
      <c r="J23" s="16" t="s">
        <v>38</v>
      </c>
      <c r="L23" s="30"/>
    </row>
    <row r="24" spans="2:12" s="1" customFormat="1" ht="18" customHeight="1">
      <c r="B24" s="30"/>
      <c r="E24" s="16" t="s">
        <v>39</v>
      </c>
      <c r="I24" s="86" t="s">
        <v>28</v>
      </c>
      <c r="J24" s="16" t="s">
        <v>40</v>
      </c>
      <c r="L24" s="30"/>
    </row>
    <row r="25" spans="2:12" s="1" customFormat="1" ht="6.95" customHeight="1">
      <c r="B25" s="30"/>
      <c r="I25" s="85"/>
      <c r="L25" s="30"/>
    </row>
    <row r="26" spans="2:12" s="1" customFormat="1" ht="12" customHeight="1">
      <c r="B26" s="30"/>
      <c r="D26" s="25" t="s">
        <v>41</v>
      </c>
      <c r="I26" s="85"/>
      <c r="L26" s="30"/>
    </row>
    <row r="27" spans="2:12" s="6" customFormat="1" ht="45" customHeight="1">
      <c r="B27" s="87"/>
      <c r="E27" s="224" t="s">
        <v>42</v>
      </c>
      <c r="F27" s="224"/>
      <c r="G27" s="224"/>
      <c r="H27" s="224"/>
      <c r="I27" s="88"/>
      <c r="L27" s="87"/>
    </row>
    <row r="28" spans="2:12" s="1" customFormat="1" ht="6.95" customHeight="1">
      <c r="B28" s="30"/>
      <c r="I28" s="85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9"/>
      <c r="J29" s="47"/>
      <c r="K29" s="47"/>
      <c r="L29" s="30"/>
    </row>
    <row r="30" spans="2:12" s="1" customFormat="1" ht="25.35" customHeight="1">
      <c r="B30" s="30"/>
      <c r="D30" s="90" t="s">
        <v>43</v>
      </c>
      <c r="I30" s="85"/>
      <c r="J30" s="60">
        <f>ROUND(J80,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9"/>
      <c r="J31" s="47"/>
      <c r="K31" s="47"/>
      <c r="L31" s="30"/>
    </row>
    <row r="32" spans="2:12" s="1" customFormat="1" ht="14.45" customHeight="1">
      <c r="B32" s="30"/>
      <c r="F32" s="33" t="s">
        <v>45</v>
      </c>
      <c r="I32" s="91" t="s">
        <v>44</v>
      </c>
      <c r="J32" s="33" t="s">
        <v>46</v>
      </c>
      <c r="L32" s="30"/>
    </row>
    <row r="33" spans="2:12" s="1" customFormat="1" ht="14.45" customHeight="1">
      <c r="B33" s="30"/>
      <c r="D33" s="25" t="s">
        <v>47</v>
      </c>
      <c r="E33" s="25" t="s">
        <v>48</v>
      </c>
      <c r="F33" s="92">
        <f>ROUND((SUM(BE80:BE86)),  2)</f>
        <v>0</v>
      </c>
      <c r="I33" s="93">
        <v>0.21</v>
      </c>
      <c r="J33" s="92">
        <f>ROUND(((SUM(BE80:BE86))*I33),  2)</f>
        <v>0</v>
      </c>
      <c r="L33" s="30"/>
    </row>
    <row r="34" spans="2:12" s="1" customFormat="1" ht="14.45" customHeight="1">
      <c r="B34" s="30"/>
      <c r="E34" s="25" t="s">
        <v>49</v>
      </c>
      <c r="F34" s="92">
        <f>ROUND((SUM(BF80:BF86)),  2)</f>
        <v>0</v>
      </c>
      <c r="I34" s="93">
        <v>0.15</v>
      </c>
      <c r="J34" s="92">
        <f>ROUND(((SUM(BF80:BF86))*I34),  2)</f>
        <v>0</v>
      </c>
      <c r="L34" s="30"/>
    </row>
    <row r="35" spans="2:12" s="1" customFormat="1" ht="14.45" hidden="1" customHeight="1">
      <c r="B35" s="30"/>
      <c r="E35" s="25" t="s">
        <v>50</v>
      </c>
      <c r="F35" s="92">
        <f>ROUND((SUM(BG80:BG86)),  2)</f>
        <v>0</v>
      </c>
      <c r="I35" s="93">
        <v>0.21</v>
      </c>
      <c r="J35" s="92">
        <f>0</f>
        <v>0</v>
      </c>
      <c r="L35" s="30"/>
    </row>
    <row r="36" spans="2:12" s="1" customFormat="1" ht="14.45" hidden="1" customHeight="1">
      <c r="B36" s="30"/>
      <c r="E36" s="25" t="s">
        <v>51</v>
      </c>
      <c r="F36" s="92">
        <f>ROUND((SUM(BH80:BH86)),  2)</f>
        <v>0</v>
      </c>
      <c r="I36" s="93">
        <v>0.15</v>
      </c>
      <c r="J36" s="92">
        <f>0</f>
        <v>0</v>
      </c>
      <c r="L36" s="30"/>
    </row>
    <row r="37" spans="2:12" s="1" customFormat="1" ht="14.45" hidden="1" customHeight="1">
      <c r="B37" s="30"/>
      <c r="E37" s="25" t="s">
        <v>52</v>
      </c>
      <c r="F37" s="92">
        <f>ROUND((SUM(BI80:BI86)),  2)</f>
        <v>0</v>
      </c>
      <c r="I37" s="93">
        <v>0</v>
      </c>
      <c r="J37" s="92">
        <f>0</f>
        <v>0</v>
      </c>
      <c r="L37" s="30"/>
    </row>
    <row r="38" spans="2:12" s="1" customFormat="1" ht="6.95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53</v>
      </c>
      <c r="E39" s="51"/>
      <c r="F39" s="51"/>
      <c r="G39" s="96" t="s">
        <v>54</v>
      </c>
      <c r="H39" s="97" t="s">
        <v>55</v>
      </c>
      <c r="I39" s="98"/>
      <c r="J39" s="99">
        <f>SUM(J30:J37)</f>
        <v>0</v>
      </c>
      <c r="K39" s="100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1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2"/>
      <c r="J44" s="42"/>
      <c r="K44" s="42"/>
      <c r="L44" s="30"/>
    </row>
    <row r="45" spans="2:12" s="1" customFormat="1" ht="24.95" customHeight="1">
      <c r="B45" s="30"/>
      <c r="C45" s="20" t="s">
        <v>124</v>
      </c>
      <c r="I45" s="85"/>
      <c r="L45" s="30"/>
    </row>
    <row r="46" spans="2:12" s="1" customFormat="1" ht="6.95" customHeight="1">
      <c r="B46" s="30"/>
      <c r="I46" s="85"/>
      <c r="L46" s="30"/>
    </row>
    <row r="47" spans="2:12" s="1" customFormat="1" ht="12" customHeight="1">
      <c r="B47" s="30"/>
      <c r="C47" s="25" t="s">
        <v>16</v>
      </c>
      <c r="I47" s="85"/>
      <c r="L47" s="30"/>
    </row>
    <row r="48" spans="2:12" s="1" customFormat="1" ht="16.5" customHeight="1">
      <c r="B48" s="30"/>
      <c r="E48" s="237" t="str">
        <f>E7</f>
        <v>TJ Sokol Nové Strašecí - novostavba občerstvení s krytou terasou</v>
      </c>
      <c r="F48" s="238"/>
      <c r="G48" s="238"/>
      <c r="H48" s="238"/>
      <c r="I48" s="85"/>
      <c r="L48" s="30"/>
    </row>
    <row r="49" spans="2:47" s="1" customFormat="1" ht="12" customHeight="1">
      <c r="B49" s="30"/>
      <c r="C49" s="25" t="s">
        <v>113</v>
      </c>
      <c r="I49" s="85"/>
      <c r="L49" s="30"/>
    </row>
    <row r="50" spans="2:47" s="1" customFormat="1" ht="16.5" customHeight="1">
      <c r="B50" s="30"/>
      <c r="E50" s="217" t="str">
        <f>E9</f>
        <v>99 - VRN</v>
      </c>
      <c r="F50" s="216"/>
      <c r="G50" s="216"/>
      <c r="H50" s="216"/>
      <c r="I50" s="85"/>
      <c r="L50" s="30"/>
    </row>
    <row r="51" spans="2:47" s="1" customFormat="1" ht="6.95" customHeight="1">
      <c r="B51" s="30"/>
      <c r="I51" s="85"/>
      <c r="L51" s="30"/>
    </row>
    <row r="52" spans="2:47" s="1" customFormat="1" ht="12" customHeight="1">
      <c r="B52" s="30"/>
      <c r="C52" s="25" t="s">
        <v>20</v>
      </c>
      <c r="F52" s="16" t="str">
        <f>F12</f>
        <v>p.č. 1303/6, U stadionu 957, 271 01 Nové Strašecí</v>
      </c>
      <c r="I52" s="86" t="s">
        <v>22</v>
      </c>
      <c r="J52" s="46" t="str">
        <f>IF(J12="","",J12)</f>
        <v>24. 4. 2018</v>
      </c>
      <c r="L52" s="30"/>
    </row>
    <row r="53" spans="2:47" s="1" customFormat="1" ht="6.95" customHeight="1">
      <c r="B53" s="30"/>
      <c r="I53" s="85"/>
      <c r="L53" s="30"/>
    </row>
    <row r="54" spans="2:47" s="1" customFormat="1" ht="13.7" customHeight="1">
      <c r="B54" s="30"/>
      <c r="C54" s="25" t="s">
        <v>24</v>
      </c>
      <c r="F54" s="16" t="str">
        <f>E15</f>
        <v>Město Nové Strašecí</v>
      </c>
      <c r="I54" s="86" t="s">
        <v>32</v>
      </c>
      <c r="J54" s="28" t="str">
        <f>E21</f>
        <v>Milota spol. s r.o.</v>
      </c>
      <c r="L54" s="30"/>
    </row>
    <row r="55" spans="2:47" s="1" customFormat="1" ht="24.95" customHeight="1">
      <c r="B55" s="30"/>
      <c r="C55" s="25" t="s">
        <v>30</v>
      </c>
      <c r="F55" s="16" t="str">
        <f>IF(E18="","",E18)</f>
        <v>Vyplň údaj</v>
      </c>
      <c r="I55" s="86" t="s">
        <v>37</v>
      </c>
      <c r="J55" s="28" t="str">
        <f>E24</f>
        <v>STAGA stavební agentura s.r.o.</v>
      </c>
      <c r="L55" s="30"/>
    </row>
    <row r="56" spans="2:47" s="1" customFormat="1" ht="10.35" customHeight="1">
      <c r="B56" s="30"/>
      <c r="I56" s="85"/>
      <c r="L56" s="30"/>
    </row>
    <row r="57" spans="2:47" s="1" customFormat="1" ht="29.25" customHeight="1">
      <c r="B57" s="30"/>
      <c r="C57" s="103" t="s">
        <v>125</v>
      </c>
      <c r="D57" s="94"/>
      <c r="E57" s="94"/>
      <c r="F57" s="94"/>
      <c r="G57" s="94"/>
      <c r="H57" s="94"/>
      <c r="I57" s="104"/>
      <c r="J57" s="105" t="s">
        <v>126</v>
      </c>
      <c r="K57" s="94"/>
      <c r="L57" s="30"/>
    </row>
    <row r="58" spans="2:47" s="1" customFormat="1" ht="10.35" customHeight="1">
      <c r="B58" s="30"/>
      <c r="I58" s="85"/>
      <c r="L58" s="30"/>
    </row>
    <row r="59" spans="2:47" s="1" customFormat="1" ht="22.9" customHeight="1">
      <c r="B59" s="30"/>
      <c r="C59" s="106" t="s">
        <v>127</v>
      </c>
      <c r="I59" s="85"/>
      <c r="J59" s="60">
        <f>J80</f>
        <v>0</v>
      </c>
      <c r="L59" s="30"/>
      <c r="AU59" s="16" t="s">
        <v>128</v>
      </c>
    </row>
    <row r="60" spans="2:47" s="7" customFormat="1" ht="24.95" customHeight="1">
      <c r="B60" s="107"/>
      <c r="D60" s="108" t="s">
        <v>1771</v>
      </c>
      <c r="E60" s="109"/>
      <c r="F60" s="109"/>
      <c r="G60" s="109"/>
      <c r="H60" s="109"/>
      <c r="I60" s="110"/>
      <c r="J60" s="111">
        <f>J81</f>
        <v>0</v>
      </c>
      <c r="L60" s="107"/>
    </row>
    <row r="61" spans="2:47" s="1" customFormat="1" ht="21.75" customHeight="1">
      <c r="B61" s="30"/>
      <c r="I61" s="85"/>
      <c r="L61" s="30"/>
    </row>
    <row r="62" spans="2:47" s="1" customFormat="1" ht="6.95" customHeight="1">
      <c r="B62" s="39"/>
      <c r="C62" s="40"/>
      <c r="D62" s="40"/>
      <c r="E62" s="40"/>
      <c r="F62" s="40"/>
      <c r="G62" s="40"/>
      <c r="H62" s="40"/>
      <c r="I62" s="101"/>
      <c r="J62" s="40"/>
      <c r="K62" s="40"/>
      <c r="L62" s="30"/>
    </row>
    <row r="66" spans="2:63" s="1" customFormat="1" ht="6.95" customHeight="1">
      <c r="B66" s="41"/>
      <c r="C66" s="42"/>
      <c r="D66" s="42"/>
      <c r="E66" s="42"/>
      <c r="F66" s="42"/>
      <c r="G66" s="42"/>
      <c r="H66" s="42"/>
      <c r="I66" s="102"/>
      <c r="J66" s="42"/>
      <c r="K66" s="42"/>
      <c r="L66" s="30"/>
    </row>
    <row r="67" spans="2:63" s="1" customFormat="1" ht="24.95" customHeight="1">
      <c r="B67" s="30"/>
      <c r="C67" s="20" t="s">
        <v>150</v>
      </c>
      <c r="I67" s="85"/>
      <c r="L67" s="30"/>
    </row>
    <row r="68" spans="2:63" s="1" customFormat="1" ht="6.95" customHeight="1">
      <c r="B68" s="30"/>
      <c r="I68" s="85"/>
      <c r="L68" s="30"/>
    </row>
    <row r="69" spans="2:63" s="1" customFormat="1" ht="12" customHeight="1">
      <c r="B69" s="30"/>
      <c r="C69" s="25" t="s">
        <v>16</v>
      </c>
      <c r="I69" s="85"/>
      <c r="L69" s="30"/>
    </row>
    <row r="70" spans="2:63" s="1" customFormat="1" ht="16.5" customHeight="1">
      <c r="B70" s="30"/>
      <c r="E70" s="237" t="str">
        <f>E7</f>
        <v>TJ Sokol Nové Strašecí - novostavba občerstvení s krytou terasou</v>
      </c>
      <c r="F70" s="238"/>
      <c r="G70" s="238"/>
      <c r="H70" s="238"/>
      <c r="I70" s="85"/>
      <c r="L70" s="30"/>
    </row>
    <row r="71" spans="2:63" s="1" customFormat="1" ht="12" customHeight="1">
      <c r="B71" s="30"/>
      <c r="C71" s="25" t="s">
        <v>113</v>
      </c>
      <c r="I71" s="85"/>
      <c r="L71" s="30"/>
    </row>
    <row r="72" spans="2:63" s="1" customFormat="1" ht="16.5" customHeight="1">
      <c r="B72" s="30"/>
      <c r="E72" s="217" t="str">
        <f>E9</f>
        <v>99 - VRN</v>
      </c>
      <c r="F72" s="216"/>
      <c r="G72" s="216"/>
      <c r="H72" s="216"/>
      <c r="I72" s="85"/>
      <c r="L72" s="30"/>
    </row>
    <row r="73" spans="2:63" s="1" customFormat="1" ht="6.95" customHeight="1">
      <c r="B73" s="30"/>
      <c r="I73" s="85"/>
      <c r="L73" s="30"/>
    </row>
    <row r="74" spans="2:63" s="1" customFormat="1" ht="12" customHeight="1">
      <c r="B74" s="30"/>
      <c r="C74" s="25" t="s">
        <v>20</v>
      </c>
      <c r="F74" s="16" t="str">
        <f>F12</f>
        <v>p.č. 1303/6, U stadionu 957, 271 01 Nové Strašecí</v>
      </c>
      <c r="I74" s="86" t="s">
        <v>22</v>
      </c>
      <c r="J74" s="46" t="str">
        <f>IF(J12="","",J12)</f>
        <v>24. 4. 2018</v>
      </c>
      <c r="L74" s="30"/>
    </row>
    <row r="75" spans="2:63" s="1" customFormat="1" ht="6.95" customHeight="1">
      <c r="B75" s="30"/>
      <c r="I75" s="85"/>
      <c r="L75" s="30"/>
    </row>
    <row r="76" spans="2:63" s="1" customFormat="1" ht="13.7" customHeight="1">
      <c r="B76" s="30"/>
      <c r="C76" s="25" t="s">
        <v>24</v>
      </c>
      <c r="F76" s="16" t="str">
        <f>E15</f>
        <v>Město Nové Strašecí</v>
      </c>
      <c r="I76" s="86" t="s">
        <v>32</v>
      </c>
      <c r="J76" s="28" t="str">
        <f>E21</f>
        <v>Milota spol. s r.o.</v>
      </c>
      <c r="L76" s="30"/>
    </row>
    <row r="77" spans="2:63" s="1" customFormat="1" ht="24.95" customHeight="1">
      <c r="B77" s="30"/>
      <c r="C77" s="25" t="s">
        <v>30</v>
      </c>
      <c r="F77" s="16" t="str">
        <f>IF(E18="","",E18)</f>
        <v>Vyplň údaj</v>
      </c>
      <c r="I77" s="86" t="s">
        <v>37</v>
      </c>
      <c r="J77" s="28" t="str">
        <f>E24</f>
        <v>STAGA stavební agentura s.r.o.</v>
      </c>
      <c r="L77" s="30"/>
    </row>
    <row r="78" spans="2:63" s="1" customFormat="1" ht="10.35" customHeight="1">
      <c r="B78" s="30"/>
      <c r="I78" s="85"/>
      <c r="L78" s="30"/>
    </row>
    <row r="79" spans="2:63" s="9" customFormat="1" ht="29.25" customHeight="1">
      <c r="B79" s="117"/>
      <c r="C79" s="118" t="s">
        <v>151</v>
      </c>
      <c r="D79" s="119" t="s">
        <v>62</v>
      </c>
      <c r="E79" s="119" t="s">
        <v>58</v>
      </c>
      <c r="F79" s="119" t="s">
        <v>59</v>
      </c>
      <c r="G79" s="119" t="s">
        <v>152</v>
      </c>
      <c r="H79" s="119" t="s">
        <v>153</v>
      </c>
      <c r="I79" s="120" t="s">
        <v>154</v>
      </c>
      <c r="J79" s="119" t="s">
        <v>126</v>
      </c>
      <c r="K79" s="121" t="s">
        <v>155</v>
      </c>
      <c r="L79" s="117"/>
      <c r="M79" s="53" t="s">
        <v>1</v>
      </c>
      <c r="N79" s="54" t="s">
        <v>47</v>
      </c>
      <c r="O79" s="54" t="s">
        <v>156</v>
      </c>
      <c r="P79" s="54" t="s">
        <v>157</v>
      </c>
      <c r="Q79" s="54" t="s">
        <v>158</v>
      </c>
      <c r="R79" s="54" t="s">
        <v>159</v>
      </c>
      <c r="S79" s="54" t="s">
        <v>160</v>
      </c>
      <c r="T79" s="55" t="s">
        <v>161</v>
      </c>
    </row>
    <row r="80" spans="2:63" s="1" customFormat="1" ht="22.9" customHeight="1">
      <c r="B80" s="30"/>
      <c r="C80" s="58" t="s">
        <v>162</v>
      </c>
      <c r="I80" s="85"/>
      <c r="J80" s="122">
        <f>BK80</f>
        <v>0</v>
      </c>
      <c r="L80" s="30"/>
      <c r="M80" s="56"/>
      <c r="N80" s="47"/>
      <c r="O80" s="47"/>
      <c r="P80" s="123">
        <f>P81</f>
        <v>0</v>
      </c>
      <c r="Q80" s="47"/>
      <c r="R80" s="123">
        <f>R81</f>
        <v>0</v>
      </c>
      <c r="S80" s="47"/>
      <c r="T80" s="124">
        <f>T81</f>
        <v>0</v>
      </c>
      <c r="AT80" s="16" t="s">
        <v>76</v>
      </c>
      <c r="AU80" s="16" t="s">
        <v>128</v>
      </c>
      <c r="BK80" s="125">
        <f>BK81</f>
        <v>0</v>
      </c>
    </row>
    <row r="81" spans="2:65" s="10" customFormat="1" ht="25.9" customHeight="1">
      <c r="B81" s="126"/>
      <c r="D81" s="127" t="s">
        <v>76</v>
      </c>
      <c r="E81" s="128" t="s">
        <v>98</v>
      </c>
      <c r="F81" s="128" t="s">
        <v>1772</v>
      </c>
      <c r="I81" s="129"/>
      <c r="J81" s="130">
        <f>BK81</f>
        <v>0</v>
      </c>
      <c r="L81" s="126"/>
      <c r="M81" s="131"/>
      <c r="N81" s="132"/>
      <c r="O81" s="132"/>
      <c r="P81" s="133">
        <f>SUM(P82:P86)</f>
        <v>0</v>
      </c>
      <c r="Q81" s="132"/>
      <c r="R81" s="133">
        <f>SUM(R82:R86)</f>
        <v>0</v>
      </c>
      <c r="S81" s="132"/>
      <c r="T81" s="134">
        <f>SUM(T82:T86)</f>
        <v>0</v>
      </c>
      <c r="AR81" s="127" t="s">
        <v>188</v>
      </c>
      <c r="AT81" s="135" t="s">
        <v>76</v>
      </c>
      <c r="AU81" s="135" t="s">
        <v>77</v>
      </c>
      <c r="AY81" s="127" t="s">
        <v>165</v>
      </c>
      <c r="BK81" s="136">
        <f>SUM(BK82:BK86)</f>
        <v>0</v>
      </c>
    </row>
    <row r="82" spans="2:65" s="1" customFormat="1" ht="16.5" customHeight="1">
      <c r="B82" s="139"/>
      <c r="C82" s="140" t="s">
        <v>85</v>
      </c>
      <c r="D82" s="140" t="s">
        <v>167</v>
      </c>
      <c r="E82" s="141" t="s">
        <v>1773</v>
      </c>
      <c r="F82" s="142" t="s">
        <v>1774</v>
      </c>
      <c r="G82" s="143" t="s">
        <v>325</v>
      </c>
      <c r="H82" s="144">
        <v>1</v>
      </c>
      <c r="I82" s="145"/>
      <c r="J82" s="146">
        <f>ROUND(I82*H82,2)</f>
        <v>0</v>
      </c>
      <c r="K82" s="142" t="s">
        <v>1</v>
      </c>
      <c r="L82" s="30"/>
      <c r="M82" s="147" t="s">
        <v>1</v>
      </c>
      <c r="N82" s="148" t="s">
        <v>48</v>
      </c>
      <c r="O82" s="49"/>
      <c r="P82" s="149">
        <f>O82*H82</f>
        <v>0</v>
      </c>
      <c r="Q82" s="149">
        <v>0</v>
      </c>
      <c r="R82" s="149">
        <f>Q82*H82</f>
        <v>0</v>
      </c>
      <c r="S82" s="149">
        <v>0</v>
      </c>
      <c r="T82" s="150">
        <f>S82*H82</f>
        <v>0</v>
      </c>
      <c r="AR82" s="16" t="s">
        <v>172</v>
      </c>
      <c r="AT82" s="16" t="s">
        <v>167</v>
      </c>
      <c r="AU82" s="16" t="s">
        <v>85</v>
      </c>
      <c r="AY82" s="16" t="s">
        <v>165</v>
      </c>
      <c r="BE82" s="151">
        <f>IF(N82="základní",J82,0)</f>
        <v>0</v>
      </c>
      <c r="BF82" s="151">
        <f>IF(N82="snížená",J82,0)</f>
        <v>0</v>
      </c>
      <c r="BG82" s="151">
        <f>IF(N82="zákl. přenesená",J82,0)</f>
        <v>0</v>
      </c>
      <c r="BH82" s="151">
        <f>IF(N82="sníž. přenesená",J82,0)</f>
        <v>0</v>
      </c>
      <c r="BI82" s="151">
        <f>IF(N82="nulová",J82,0)</f>
        <v>0</v>
      </c>
      <c r="BJ82" s="16" t="s">
        <v>85</v>
      </c>
      <c r="BK82" s="151">
        <f>ROUND(I82*H82,2)</f>
        <v>0</v>
      </c>
      <c r="BL82" s="16" t="s">
        <v>172</v>
      </c>
      <c r="BM82" s="16" t="s">
        <v>1775</v>
      </c>
    </row>
    <row r="83" spans="2:65" s="1" customFormat="1" ht="16.5" customHeight="1">
      <c r="B83" s="139"/>
      <c r="C83" s="140" t="s">
        <v>87</v>
      </c>
      <c r="D83" s="140" t="s">
        <v>167</v>
      </c>
      <c r="E83" s="141" t="s">
        <v>1776</v>
      </c>
      <c r="F83" s="142" t="s">
        <v>1777</v>
      </c>
      <c r="G83" s="143" t="s">
        <v>325</v>
      </c>
      <c r="H83" s="144">
        <v>1</v>
      </c>
      <c r="I83" s="145"/>
      <c r="J83" s="146">
        <f>ROUND(I83*H83,2)</f>
        <v>0</v>
      </c>
      <c r="K83" s="142" t="s">
        <v>1</v>
      </c>
      <c r="L83" s="30"/>
      <c r="M83" s="147" t="s">
        <v>1</v>
      </c>
      <c r="N83" s="148" t="s">
        <v>48</v>
      </c>
      <c r="O83" s="49"/>
      <c r="P83" s="149">
        <f>O83*H83</f>
        <v>0</v>
      </c>
      <c r="Q83" s="149">
        <v>0</v>
      </c>
      <c r="R83" s="149">
        <f>Q83*H83</f>
        <v>0</v>
      </c>
      <c r="S83" s="149">
        <v>0</v>
      </c>
      <c r="T83" s="150">
        <f>S83*H83</f>
        <v>0</v>
      </c>
      <c r="AR83" s="16" t="s">
        <v>172</v>
      </c>
      <c r="AT83" s="16" t="s">
        <v>167</v>
      </c>
      <c r="AU83" s="16" t="s">
        <v>85</v>
      </c>
      <c r="AY83" s="16" t="s">
        <v>165</v>
      </c>
      <c r="BE83" s="151">
        <f>IF(N83="základní",J83,0)</f>
        <v>0</v>
      </c>
      <c r="BF83" s="151">
        <f>IF(N83="snížená",J83,0)</f>
        <v>0</v>
      </c>
      <c r="BG83" s="151">
        <f>IF(N83="zákl. přenesená",J83,0)</f>
        <v>0</v>
      </c>
      <c r="BH83" s="151">
        <f>IF(N83="sníž. přenesená",J83,0)</f>
        <v>0</v>
      </c>
      <c r="BI83" s="151">
        <f>IF(N83="nulová",J83,0)</f>
        <v>0</v>
      </c>
      <c r="BJ83" s="16" t="s">
        <v>85</v>
      </c>
      <c r="BK83" s="151">
        <f>ROUND(I83*H83,2)</f>
        <v>0</v>
      </c>
      <c r="BL83" s="16" t="s">
        <v>172</v>
      </c>
      <c r="BM83" s="16" t="s">
        <v>1778</v>
      </c>
    </row>
    <row r="84" spans="2:65" s="1" customFormat="1" ht="16.5" customHeight="1">
      <c r="B84" s="139"/>
      <c r="C84" s="140" t="s">
        <v>181</v>
      </c>
      <c r="D84" s="140" t="s">
        <v>167</v>
      </c>
      <c r="E84" s="141" t="s">
        <v>1779</v>
      </c>
      <c r="F84" s="142" t="s">
        <v>1780</v>
      </c>
      <c r="G84" s="143" t="s">
        <v>325</v>
      </c>
      <c r="H84" s="144">
        <v>1</v>
      </c>
      <c r="I84" s="145"/>
      <c r="J84" s="146">
        <f>ROUND(I84*H84,2)</f>
        <v>0</v>
      </c>
      <c r="K84" s="142" t="s">
        <v>1</v>
      </c>
      <c r="L84" s="30"/>
      <c r="M84" s="147" t="s">
        <v>1</v>
      </c>
      <c r="N84" s="148" t="s">
        <v>48</v>
      </c>
      <c r="O84" s="49"/>
      <c r="P84" s="149">
        <f>O84*H84</f>
        <v>0</v>
      </c>
      <c r="Q84" s="149">
        <v>0</v>
      </c>
      <c r="R84" s="149">
        <f>Q84*H84</f>
        <v>0</v>
      </c>
      <c r="S84" s="149">
        <v>0</v>
      </c>
      <c r="T84" s="150">
        <f>S84*H84</f>
        <v>0</v>
      </c>
      <c r="AR84" s="16" t="s">
        <v>172</v>
      </c>
      <c r="AT84" s="16" t="s">
        <v>167</v>
      </c>
      <c r="AU84" s="16" t="s">
        <v>85</v>
      </c>
      <c r="AY84" s="16" t="s">
        <v>165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6" t="s">
        <v>85</v>
      </c>
      <c r="BK84" s="151">
        <f>ROUND(I84*H84,2)</f>
        <v>0</v>
      </c>
      <c r="BL84" s="16" t="s">
        <v>172</v>
      </c>
      <c r="BM84" s="16" t="s">
        <v>1781</v>
      </c>
    </row>
    <row r="85" spans="2:65" s="1" customFormat="1" ht="16.5" customHeight="1">
      <c r="B85" s="139"/>
      <c r="C85" s="140" t="s">
        <v>172</v>
      </c>
      <c r="D85" s="140" t="s">
        <v>167</v>
      </c>
      <c r="E85" s="141" t="s">
        <v>1782</v>
      </c>
      <c r="F85" s="142" t="s">
        <v>1783</v>
      </c>
      <c r="G85" s="143" t="s">
        <v>325</v>
      </c>
      <c r="H85" s="144">
        <v>1</v>
      </c>
      <c r="I85" s="145"/>
      <c r="J85" s="146">
        <f>ROUND(I85*H85,2)</f>
        <v>0</v>
      </c>
      <c r="K85" s="142" t="s">
        <v>1</v>
      </c>
      <c r="L85" s="30"/>
      <c r="M85" s="147" t="s">
        <v>1</v>
      </c>
      <c r="N85" s="148" t="s">
        <v>48</v>
      </c>
      <c r="O85" s="49"/>
      <c r="P85" s="149">
        <f>O85*H85</f>
        <v>0</v>
      </c>
      <c r="Q85" s="149">
        <v>0</v>
      </c>
      <c r="R85" s="149">
        <f>Q85*H85</f>
        <v>0</v>
      </c>
      <c r="S85" s="149">
        <v>0</v>
      </c>
      <c r="T85" s="150">
        <f>S85*H85</f>
        <v>0</v>
      </c>
      <c r="AR85" s="16" t="s">
        <v>172</v>
      </c>
      <c r="AT85" s="16" t="s">
        <v>167</v>
      </c>
      <c r="AU85" s="16" t="s">
        <v>85</v>
      </c>
      <c r="AY85" s="16" t="s">
        <v>165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6" t="s">
        <v>85</v>
      </c>
      <c r="BK85" s="151">
        <f>ROUND(I85*H85,2)</f>
        <v>0</v>
      </c>
      <c r="BL85" s="16" t="s">
        <v>172</v>
      </c>
      <c r="BM85" s="16" t="s">
        <v>1784</v>
      </c>
    </row>
    <row r="86" spans="2:65" s="1" customFormat="1" ht="16.5" customHeight="1">
      <c r="B86" s="139"/>
      <c r="C86" s="140" t="s">
        <v>188</v>
      </c>
      <c r="D86" s="140" t="s">
        <v>167</v>
      </c>
      <c r="E86" s="141" t="s">
        <v>1785</v>
      </c>
      <c r="F86" s="142" t="s">
        <v>1786</v>
      </c>
      <c r="G86" s="143" t="s">
        <v>325</v>
      </c>
      <c r="H86" s="144">
        <v>1</v>
      </c>
      <c r="I86" s="145"/>
      <c r="J86" s="146">
        <f>ROUND(I86*H86,2)</f>
        <v>0</v>
      </c>
      <c r="K86" s="142" t="s">
        <v>1</v>
      </c>
      <c r="L86" s="30"/>
      <c r="M86" s="194" t="s">
        <v>1</v>
      </c>
      <c r="N86" s="195" t="s">
        <v>48</v>
      </c>
      <c r="O86" s="19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6" t="s">
        <v>172</v>
      </c>
      <c r="AT86" s="16" t="s">
        <v>167</v>
      </c>
      <c r="AU86" s="16" t="s">
        <v>85</v>
      </c>
      <c r="AY86" s="16" t="s">
        <v>165</v>
      </c>
      <c r="BE86" s="151">
        <f>IF(N86="základní",J86,0)</f>
        <v>0</v>
      </c>
      <c r="BF86" s="151">
        <f>IF(N86="snížená",J86,0)</f>
        <v>0</v>
      </c>
      <c r="BG86" s="151">
        <f>IF(N86="zákl. přenesená",J86,0)</f>
        <v>0</v>
      </c>
      <c r="BH86" s="151">
        <f>IF(N86="sníž. přenesená",J86,0)</f>
        <v>0</v>
      </c>
      <c r="BI86" s="151">
        <f>IF(N86="nulová",J86,0)</f>
        <v>0</v>
      </c>
      <c r="BJ86" s="16" t="s">
        <v>85</v>
      </c>
      <c r="BK86" s="151">
        <f>ROUND(I86*H86,2)</f>
        <v>0</v>
      </c>
      <c r="BL86" s="16" t="s">
        <v>172</v>
      </c>
      <c r="BM86" s="16" t="s">
        <v>1787</v>
      </c>
    </row>
    <row r="87" spans="2:65" s="1" customFormat="1" ht="6.95" customHeight="1">
      <c r="B87" s="39"/>
      <c r="C87" s="40"/>
      <c r="D87" s="40"/>
      <c r="E87" s="40"/>
      <c r="F87" s="40"/>
      <c r="G87" s="40"/>
      <c r="H87" s="40"/>
      <c r="I87" s="101"/>
      <c r="J87" s="40"/>
      <c r="K87" s="40"/>
      <c r="L87" s="30"/>
    </row>
  </sheetData>
  <autoFilter ref="C79:K86" xr:uid="{00000000-0009-0000-0000-000005000000}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01 - Občerstvení</vt:lpstr>
      <vt:lpstr>04 - ZTI</vt:lpstr>
      <vt:lpstr>06 - ÚT</vt:lpstr>
      <vt:lpstr>07 - Elektro</vt:lpstr>
      <vt:lpstr>99 - VRN</vt:lpstr>
      <vt:lpstr>'01 - Občerstvení'!Názvy_tisku</vt:lpstr>
      <vt:lpstr>'04 - ZTI'!Názvy_tisku</vt:lpstr>
      <vt:lpstr>'06 - ÚT'!Názvy_tisku</vt:lpstr>
      <vt:lpstr>'07 - Elektro'!Názvy_tisku</vt:lpstr>
      <vt:lpstr>'99 - VRN'!Názvy_tisku</vt:lpstr>
      <vt:lpstr>'Rekapitulace stavby'!Názvy_tisku</vt:lpstr>
      <vt:lpstr>'01 - Občerstvení'!Oblast_tisku</vt:lpstr>
      <vt:lpstr>'04 - ZTI'!Oblast_tisku</vt:lpstr>
      <vt:lpstr>'06 - ÚT'!Oblast_tisku</vt:lpstr>
      <vt:lpstr>'07 - Elektro'!Oblast_tisku</vt:lpstr>
      <vt:lpstr>'99 - VRN'!Oblast_tisku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Aigel Petr (9768)</dc:creator>
  <cp:lastModifiedBy>Pavel Friebert</cp:lastModifiedBy>
  <dcterms:created xsi:type="dcterms:W3CDTF">2019-07-09T17:32:05Z</dcterms:created>
  <dcterms:modified xsi:type="dcterms:W3CDTF">2019-07-24T08:46:59Z</dcterms:modified>
</cp:coreProperties>
</file>