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6875" windowHeight="870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Rekapitulace!$G$26</definedName>
    <definedName name="Dodavka0">Položky!#REF!</definedName>
    <definedName name="HSV">Rekapitulace!$E$26</definedName>
    <definedName name="HSV0">Položky!#REF!</definedName>
    <definedName name="HZS">Rekapitulace!$I$26</definedName>
    <definedName name="HZS0">Položky!#REF!</definedName>
    <definedName name="JKSO">'Krycí list'!$G$2</definedName>
    <definedName name="MJ">'Krycí list'!$G$5</definedName>
    <definedName name="Mont">Rekapitulace!$H$26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Položky!$A$1:$K$282</definedName>
    <definedName name="_xlnm.Print_Area" localSheetId="1">Rekapitulace!$A$1:$I$40</definedName>
    <definedName name="PocetMJ">'Krycí list'!$G$6</definedName>
    <definedName name="Poznamka">'Krycí list'!$B$37</definedName>
    <definedName name="Projektant">'Krycí list'!$C$8</definedName>
    <definedName name="PSV">Rekapitulace!$F$26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 fullCalcOnLoad="1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G281" i="3"/>
  <c r="BF281"/>
  <c r="BE281"/>
  <c r="BD281"/>
  <c r="BC281"/>
  <c r="K281"/>
  <c r="I281"/>
  <c r="G281"/>
  <c r="BG280"/>
  <c r="BF280"/>
  <c r="BE280"/>
  <c r="BD280"/>
  <c r="BC280"/>
  <c r="K280"/>
  <c r="I280"/>
  <c r="G280"/>
  <c r="BG279"/>
  <c r="BG282" s="1"/>
  <c r="I25" i="2" s="1"/>
  <c r="BF279" i="3"/>
  <c r="BE279"/>
  <c r="BE282" s="1"/>
  <c r="G25" i="2" s="1"/>
  <c r="BD279" i="3"/>
  <c r="BC279"/>
  <c r="BC282" s="1"/>
  <c r="E25" i="2" s="1"/>
  <c r="K279" i="3"/>
  <c r="I279"/>
  <c r="I282" s="1"/>
  <c r="G279"/>
  <c r="B25" i="2"/>
  <c r="A25"/>
  <c r="BF282" i="3"/>
  <c r="H25" i="2" s="1"/>
  <c r="BD282" i="3"/>
  <c r="F25" i="2" s="1"/>
  <c r="K282" i="3"/>
  <c r="G282"/>
  <c r="C282"/>
  <c r="BG276"/>
  <c r="BF276"/>
  <c r="BE276"/>
  <c r="BC276"/>
  <c r="K276"/>
  <c r="I276"/>
  <c r="G276"/>
  <c r="BD276" s="1"/>
  <c r="BG274"/>
  <c r="BF274"/>
  <c r="BF277" s="1"/>
  <c r="H24" i="2" s="1"/>
  <c r="BE274" i="3"/>
  <c r="BC274"/>
  <c r="K274"/>
  <c r="K277" s="1"/>
  <c r="I274"/>
  <c r="G274"/>
  <c r="BD274" s="1"/>
  <c r="BD277" s="1"/>
  <c r="F24" i="2" s="1"/>
  <c r="B24"/>
  <c r="A24"/>
  <c r="BG277" i="3"/>
  <c r="I24" i="2" s="1"/>
  <c r="BE277" i="3"/>
  <c r="G24" i="2" s="1"/>
  <c r="BC277" i="3"/>
  <c r="E24" i="2" s="1"/>
  <c r="I277" i="3"/>
  <c r="C277"/>
  <c r="BG269"/>
  <c r="BF269"/>
  <c r="BE269"/>
  <c r="BC269"/>
  <c r="K269"/>
  <c r="I269"/>
  <c r="G269"/>
  <c r="BD269" s="1"/>
  <c r="BG265"/>
  <c r="BF265"/>
  <c r="BF272" s="1"/>
  <c r="H23" i="2" s="1"/>
  <c r="BE265" i="3"/>
  <c r="BC265"/>
  <c r="K265"/>
  <c r="K272" s="1"/>
  <c r="I265"/>
  <c r="G265"/>
  <c r="BD265" s="1"/>
  <c r="B23" i="2"/>
  <c r="A23"/>
  <c r="BG272" i="3"/>
  <c r="I23" i="2" s="1"/>
  <c r="BE272" i="3"/>
  <c r="G23" i="2" s="1"/>
  <c r="BC272" i="3"/>
  <c r="E23" i="2" s="1"/>
  <c r="I272" i="3"/>
  <c r="C272"/>
  <c r="BG262"/>
  <c r="BF262"/>
  <c r="BE262"/>
  <c r="BC262"/>
  <c r="K262"/>
  <c r="I262"/>
  <c r="G262"/>
  <c r="BD262" s="1"/>
  <c r="BG256"/>
  <c r="BF256"/>
  <c r="BE256"/>
  <c r="BC256"/>
  <c r="K256"/>
  <c r="I256"/>
  <c r="G256"/>
  <c r="BD256" s="1"/>
  <c r="BG255"/>
  <c r="BF255"/>
  <c r="BF263" s="1"/>
  <c r="H22" i="2" s="1"/>
  <c r="BE255" i="3"/>
  <c r="BC255"/>
  <c r="K255"/>
  <c r="K263" s="1"/>
  <c r="I255"/>
  <c r="G255"/>
  <c r="BD255" s="1"/>
  <c r="B22" i="2"/>
  <c r="A22"/>
  <c r="BG263" i="3"/>
  <c r="I22" i="2" s="1"/>
  <c r="BE263" i="3"/>
  <c r="G22" i="2" s="1"/>
  <c r="BC263" i="3"/>
  <c r="E22" i="2" s="1"/>
  <c r="I263" i="3"/>
  <c r="C263"/>
  <c r="BG248"/>
  <c r="BF248"/>
  <c r="BE248"/>
  <c r="BC248"/>
  <c r="K248"/>
  <c r="I248"/>
  <c r="G248"/>
  <c r="BD248" s="1"/>
  <c r="BG242"/>
  <c r="BF242"/>
  <c r="BE242"/>
  <c r="BC242"/>
  <c r="K242"/>
  <c r="I242"/>
  <c r="G242"/>
  <c r="BD242" s="1"/>
  <c r="BG237"/>
  <c r="BF237"/>
  <c r="BE237"/>
  <c r="BC237"/>
  <c r="K237"/>
  <c r="I237"/>
  <c r="G237"/>
  <c r="BD237" s="1"/>
  <c r="BG232"/>
  <c r="BF232"/>
  <c r="BE232"/>
  <c r="BC232"/>
  <c r="K232"/>
  <c r="I232"/>
  <c r="G232"/>
  <c r="BD232" s="1"/>
  <c r="BG227"/>
  <c r="BF227"/>
  <c r="BE227"/>
  <c r="BC227"/>
  <c r="K227"/>
  <c r="I227"/>
  <c r="G227"/>
  <c r="BD227" s="1"/>
  <c r="BG222"/>
  <c r="BF222"/>
  <c r="BE222"/>
  <c r="BC222"/>
  <c r="K222"/>
  <c r="I222"/>
  <c r="G222"/>
  <c r="BD222" s="1"/>
  <c r="BG217"/>
  <c r="BF217"/>
  <c r="BE217"/>
  <c r="BC217"/>
  <c r="K217"/>
  <c r="I217"/>
  <c r="G217"/>
  <c r="BD217" s="1"/>
  <c r="BG212"/>
  <c r="BF212"/>
  <c r="BE212"/>
  <c r="BC212"/>
  <c r="K212"/>
  <c r="I212"/>
  <c r="G212"/>
  <c r="BD212" s="1"/>
  <c r="BG206"/>
  <c r="BF206"/>
  <c r="BE206"/>
  <c r="BC206"/>
  <c r="K206"/>
  <c r="I206"/>
  <c r="G206"/>
  <c r="BD206" s="1"/>
  <c r="BG200"/>
  <c r="BF200"/>
  <c r="BE200"/>
  <c r="BC200"/>
  <c r="K200"/>
  <c r="I200"/>
  <c r="G200"/>
  <c r="BD200" s="1"/>
  <c r="BG195"/>
  <c r="BF195"/>
  <c r="BE195"/>
  <c r="BC195"/>
  <c r="K195"/>
  <c r="I195"/>
  <c r="G195"/>
  <c r="BD195" s="1"/>
  <c r="BG190"/>
  <c r="BF190"/>
  <c r="BE190"/>
  <c r="BC190"/>
  <c r="K190"/>
  <c r="I190"/>
  <c r="G190"/>
  <c r="BD190" s="1"/>
  <c r="BG185"/>
  <c r="BF185"/>
  <c r="BE185"/>
  <c r="BC185"/>
  <c r="K185"/>
  <c r="I185"/>
  <c r="G185"/>
  <c r="BD185" s="1"/>
  <c r="BG183"/>
  <c r="BF183"/>
  <c r="BE183"/>
  <c r="BC183"/>
  <c r="K183"/>
  <c r="I183"/>
  <c r="G183"/>
  <c r="BD183" s="1"/>
  <c r="BG181"/>
  <c r="BF181"/>
  <c r="BE181"/>
  <c r="BC181"/>
  <c r="K181"/>
  <c r="I181"/>
  <c r="G181"/>
  <c r="BD181" s="1"/>
  <c r="BG177"/>
  <c r="BF177"/>
  <c r="BE177"/>
  <c r="BC177"/>
  <c r="K177"/>
  <c r="I177"/>
  <c r="G177"/>
  <c r="BD177" s="1"/>
  <c r="BG173"/>
  <c r="BF173"/>
  <c r="BE173"/>
  <c r="BC173"/>
  <c r="K173"/>
  <c r="I173"/>
  <c r="G173"/>
  <c r="BD173" s="1"/>
  <c r="BG171"/>
  <c r="BF171"/>
  <c r="BF253" s="1"/>
  <c r="H21" i="2" s="1"/>
  <c r="BE171" i="3"/>
  <c r="BC171"/>
  <c r="K171"/>
  <c r="K253" s="1"/>
  <c r="I171"/>
  <c r="G171"/>
  <c r="BD171" s="1"/>
  <c r="BD253" s="1"/>
  <c r="F21" i="2" s="1"/>
  <c r="B21"/>
  <c r="A21"/>
  <c r="BG253" i="3"/>
  <c r="I21" i="2" s="1"/>
  <c r="BE253" i="3"/>
  <c r="G21" i="2" s="1"/>
  <c r="BC253" i="3"/>
  <c r="E21" i="2" s="1"/>
  <c r="I253" i="3"/>
  <c r="C253"/>
  <c r="BG168"/>
  <c r="BF168"/>
  <c r="BE168"/>
  <c r="BC168"/>
  <c r="K168"/>
  <c r="I168"/>
  <c r="G168"/>
  <c r="BD168" s="1"/>
  <c r="BG164"/>
  <c r="BF164"/>
  <c r="BE164"/>
  <c r="BC164"/>
  <c r="K164"/>
  <c r="I164"/>
  <c r="G164"/>
  <c r="BD164" s="1"/>
  <c r="BG161"/>
  <c r="BF161"/>
  <c r="BE161"/>
  <c r="BC161"/>
  <c r="K161"/>
  <c r="I161"/>
  <c r="G161"/>
  <c r="BD161" s="1"/>
  <c r="BG159"/>
  <c r="BF159"/>
  <c r="BE159"/>
  <c r="BC159"/>
  <c r="K159"/>
  <c r="I159"/>
  <c r="G159"/>
  <c r="BD159" s="1"/>
  <c r="BG157"/>
  <c r="BF157"/>
  <c r="BE157"/>
  <c r="BC157"/>
  <c r="K157"/>
  <c r="I157"/>
  <c r="G157"/>
  <c r="BD157" s="1"/>
  <c r="BG155"/>
  <c r="BF155"/>
  <c r="BF169" s="1"/>
  <c r="H20" i="2" s="1"/>
  <c r="BE155" i="3"/>
  <c r="BC155"/>
  <c r="K155"/>
  <c r="K169" s="1"/>
  <c r="I155"/>
  <c r="G155"/>
  <c r="BD155" s="1"/>
  <c r="B20" i="2"/>
  <c r="A20"/>
  <c r="BG169" i="3"/>
  <c r="I20" i="2" s="1"/>
  <c r="BE169" i="3"/>
  <c r="G20" i="2" s="1"/>
  <c r="BC169" i="3"/>
  <c r="E20" i="2" s="1"/>
  <c r="I169" i="3"/>
  <c r="C169"/>
  <c r="BG152"/>
  <c r="BF152"/>
  <c r="BE152"/>
  <c r="BC152"/>
  <c r="K152"/>
  <c r="I152"/>
  <c r="G152"/>
  <c r="BD152" s="1"/>
  <c r="BG150"/>
  <c r="BF150"/>
  <c r="BE150"/>
  <c r="BC150"/>
  <c r="K150"/>
  <c r="I150"/>
  <c r="G150"/>
  <c r="BD150" s="1"/>
  <c r="BG148"/>
  <c r="BF148"/>
  <c r="BE148"/>
  <c r="BC148"/>
  <c r="K148"/>
  <c r="I148"/>
  <c r="G148"/>
  <c r="BD148" s="1"/>
  <c r="BG146"/>
  <c r="BF146"/>
  <c r="BF153" s="1"/>
  <c r="H19" i="2" s="1"/>
  <c r="BE146" i="3"/>
  <c r="BC146"/>
  <c r="K146"/>
  <c r="K153" s="1"/>
  <c r="I146"/>
  <c r="G146"/>
  <c r="BD146" s="1"/>
  <c r="BD153" s="1"/>
  <c r="F19" i="2" s="1"/>
  <c r="B19"/>
  <c r="A19"/>
  <c r="BG153" i="3"/>
  <c r="I19" i="2" s="1"/>
  <c r="BE153" i="3"/>
  <c r="G19" i="2" s="1"/>
  <c r="BC153" i="3"/>
  <c r="E19" i="2" s="1"/>
  <c r="I153" i="3"/>
  <c r="C153"/>
  <c r="BG143"/>
  <c r="BF143"/>
  <c r="BE143"/>
  <c r="BC143"/>
  <c r="K143"/>
  <c r="I143"/>
  <c r="G143"/>
  <c r="BD143" s="1"/>
  <c r="BG140"/>
  <c r="BF140"/>
  <c r="BE140"/>
  <c r="BC140"/>
  <c r="K140"/>
  <c r="I140"/>
  <c r="G140"/>
  <c r="BD140" s="1"/>
  <c r="BG138"/>
  <c r="BF138"/>
  <c r="BE138"/>
  <c r="BC138"/>
  <c r="K138"/>
  <c r="I138"/>
  <c r="G138"/>
  <c r="BD138" s="1"/>
  <c r="BG131"/>
  <c r="BF131"/>
  <c r="BE131"/>
  <c r="BC131"/>
  <c r="K131"/>
  <c r="I131"/>
  <c r="G131"/>
  <c r="BD131" s="1"/>
  <c r="BG123"/>
  <c r="BF123"/>
  <c r="BE123"/>
  <c r="BC123"/>
  <c r="K123"/>
  <c r="I123"/>
  <c r="G123"/>
  <c r="BD123" s="1"/>
  <c r="BG120"/>
  <c r="BF120"/>
  <c r="BE120"/>
  <c r="BC120"/>
  <c r="K120"/>
  <c r="I120"/>
  <c r="G120"/>
  <c r="BD120" s="1"/>
  <c r="BG116"/>
  <c r="BF116"/>
  <c r="BE116"/>
  <c r="BC116"/>
  <c r="K116"/>
  <c r="I116"/>
  <c r="G116"/>
  <c r="BD116" s="1"/>
  <c r="BG114"/>
  <c r="BF114"/>
  <c r="BF144" s="1"/>
  <c r="H18" i="2" s="1"/>
  <c r="BE114" i="3"/>
  <c r="BC114"/>
  <c r="K114"/>
  <c r="K144" s="1"/>
  <c r="I114"/>
  <c r="G114"/>
  <c r="BD114" s="1"/>
  <c r="B18" i="2"/>
  <c r="A18"/>
  <c r="BG144" i="3"/>
  <c r="I18" i="2" s="1"/>
  <c r="BE144" i="3"/>
  <c r="G18" i="2" s="1"/>
  <c r="BC144" i="3"/>
  <c r="E18" i="2" s="1"/>
  <c r="I144" i="3"/>
  <c r="C144"/>
  <c r="BG111"/>
  <c r="BF111"/>
  <c r="BE111"/>
  <c r="BC111"/>
  <c r="K111"/>
  <c r="I111"/>
  <c r="G111"/>
  <c r="BD111" s="1"/>
  <c r="BG109"/>
  <c r="BF109"/>
  <c r="BE109"/>
  <c r="BC109"/>
  <c r="K109"/>
  <c r="I109"/>
  <c r="G109"/>
  <c r="BD109" s="1"/>
  <c r="BG106"/>
  <c r="BF106"/>
  <c r="BF112" s="1"/>
  <c r="H17" i="2" s="1"/>
  <c r="BE106" i="3"/>
  <c r="BC106"/>
  <c r="K106"/>
  <c r="K112" s="1"/>
  <c r="I106"/>
  <c r="G106"/>
  <c r="BD106" s="1"/>
  <c r="B17" i="2"/>
  <c r="A17"/>
  <c r="BG112" i="3"/>
  <c r="I17" i="2" s="1"/>
  <c r="BE112" i="3"/>
  <c r="G17" i="2" s="1"/>
  <c r="BC112" i="3"/>
  <c r="E17" i="2" s="1"/>
  <c r="I112" i="3"/>
  <c r="C112"/>
  <c r="BG103"/>
  <c r="BF103"/>
  <c r="BF104" s="1"/>
  <c r="H16" i="2" s="1"/>
  <c r="BE103" i="3"/>
  <c r="BD103"/>
  <c r="BD104" s="1"/>
  <c r="F16" i="2" s="1"/>
  <c r="K103" i="3"/>
  <c r="K104" s="1"/>
  <c r="I103"/>
  <c r="G103"/>
  <c r="BC103" s="1"/>
  <c r="BC104" s="1"/>
  <c r="E16" i="2" s="1"/>
  <c r="B16"/>
  <c r="A16"/>
  <c r="BG104" i="3"/>
  <c r="I16" i="2" s="1"/>
  <c r="BE104" i="3"/>
  <c r="G16" i="2" s="1"/>
  <c r="I104" i="3"/>
  <c r="C104"/>
  <c r="BG99"/>
  <c r="BF99"/>
  <c r="BF101" s="1"/>
  <c r="H15" i="2" s="1"/>
  <c r="BE99" i="3"/>
  <c r="BD99"/>
  <c r="BD101" s="1"/>
  <c r="F15" i="2" s="1"/>
  <c r="K99" i="3"/>
  <c r="K101" s="1"/>
  <c r="I99"/>
  <c r="G99"/>
  <c r="BC99" s="1"/>
  <c r="BC101" s="1"/>
  <c r="E15" i="2" s="1"/>
  <c r="B15"/>
  <c r="A15"/>
  <c r="BG101" i="3"/>
  <c r="I15" i="2" s="1"/>
  <c r="BE101" i="3"/>
  <c r="G15" i="2" s="1"/>
  <c r="I101" i="3"/>
  <c r="C101"/>
  <c r="BG95"/>
  <c r="BF95"/>
  <c r="BE95"/>
  <c r="BD95"/>
  <c r="K95"/>
  <c r="I95"/>
  <c r="G95"/>
  <c r="BC95" s="1"/>
  <c r="BG93"/>
  <c r="BF93"/>
  <c r="BE93"/>
  <c r="BD93"/>
  <c r="K93"/>
  <c r="I93"/>
  <c r="G93"/>
  <c r="BC93" s="1"/>
  <c r="BG90"/>
  <c r="BF90"/>
  <c r="BE90"/>
  <c r="BD90"/>
  <c r="K90"/>
  <c r="I90"/>
  <c r="G90"/>
  <c r="BC90" s="1"/>
  <c r="BG87"/>
  <c r="BF87"/>
  <c r="BE87"/>
  <c r="BD87"/>
  <c r="K87"/>
  <c r="I87"/>
  <c r="G87"/>
  <c r="BC87" s="1"/>
  <c r="BG86"/>
  <c r="BF86"/>
  <c r="BE86"/>
  <c r="BD86"/>
  <c r="K86"/>
  <c r="I86"/>
  <c r="G86"/>
  <c r="BC86" s="1"/>
  <c r="BG85"/>
  <c r="BF85"/>
  <c r="BE85"/>
  <c r="BD85"/>
  <c r="K85"/>
  <c r="I85"/>
  <c r="G85"/>
  <c r="BC85" s="1"/>
  <c r="BG83"/>
  <c r="BF83"/>
  <c r="BE83"/>
  <c r="BD83"/>
  <c r="K83"/>
  <c r="I83"/>
  <c r="G83"/>
  <c r="BC83" s="1"/>
  <c r="BG81"/>
  <c r="BF81"/>
  <c r="BE81"/>
  <c r="BD81"/>
  <c r="K81"/>
  <c r="I81"/>
  <c r="G81"/>
  <c r="BC81" s="1"/>
  <c r="BG80"/>
  <c r="BF80"/>
  <c r="BF97" s="1"/>
  <c r="H14" i="2" s="1"/>
  <c r="BE80" i="3"/>
  <c r="BD80"/>
  <c r="BD97" s="1"/>
  <c r="F14" i="2" s="1"/>
  <c r="K80" i="3"/>
  <c r="K97" s="1"/>
  <c r="I80"/>
  <c r="G80"/>
  <c r="BC80" s="1"/>
  <c r="B14" i="2"/>
  <c r="A14"/>
  <c r="BG97" i="3"/>
  <c r="I14" i="2" s="1"/>
  <c r="BE97" i="3"/>
  <c r="G14" i="2" s="1"/>
  <c r="I97" i="3"/>
  <c r="C97"/>
  <c r="BG76"/>
  <c r="BF76"/>
  <c r="BE76"/>
  <c r="BD76"/>
  <c r="K76"/>
  <c r="I76"/>
  <c r="G76"/>
  <c r="BC76" s="1"/>
  <c r="BG74"/>
  <c r="BF74"/>
  <c r="BF78" s="1"/>
  <c r="H13" i="2" s="1"/>
  <c r="BE74" i="3"/>
  <c r="BD74"/>
  <c r="BD78" s="1"/>
  <c r="F13" i="2" s="1"/>
  <c r="K74" i="3"/>
  <c r="K78" s="1"/>
  <c r="I74"/>
  <c r="G74"/>
  <c r="BC74" s="1"/>
  <c r="B13" i="2"/>
  <c r="A13"/>
  <c r="BG78" i="3"/>
  <c r="I13" i="2" s="1"/>
  <c r="BE78" i="3"/>
  <c r="G13" i="2" s="1"/>
  <c r="I78" i="3"/>
  <c r="C78"/>
  <c r="BG70"/>
  <c r="BF70"/>
  <c r="BE70"/>
  <c r="BD70"/>
  <c r="K70"/>
  <c r="I70"/>
  <c r="G70"/>
  <c r="BC70" s="1"/>
  <c r="BG68"/>
  <c r="BF68"/>
  <c r="BE68"/>
  <c r="BD68"/>
  <c r="K68"/>
  <c r="I68"/>
  <c r="G68"/>
  <c r="BC68" s="1"/>
  <c r="BG67"/>
  <c r="BF67"/>
  <c r="BE67"/>
  <c r="BD67"/>
  <c r="K67"/>
  <c r="I67"/>
  <c r="G67"/>
  <c r="BC67" s="1"/>
  <c r="BG66"/>
  <c r="BF66"/>
  <c r="BE66"/>
  <c r="BD66"/>
  <c r="K66"/>
  <c r="I66"/>
  <c r="G66"/>
  <c r="BC66" s="1"/>
  <c r="BG64"/>
  <c r="BF64"/>
  <c r="BF72" s="1"/>
  <c r="H12" i="2" s="1"/>
  <c r="BE64" i="3"/>
  <c r="BD64"/>
  <c r="BD72" s="1"/>
  <c r="F12" i="2" s="1"/>
  <c r="K64" i="3"/>
  <c r="K72" s="1"/>
  <c r="I64"/>
  <c r="G64"/>
  <c r="BC64" s="1"/>
  <c r="BC72" s="1"/>
  <c r="E12" i="2" s="1"/>
  <c r="B12"/>
  <c r="A12"/>
  <c r="BG72" i="3"/>
  <c r="I12" i="2" s="1"/>
  <c r="BE72" i="3"/>
  <c r="G12" i="2" s="1"/>
  <c r="I72" i="3"/>
  <c r="C72"/>
  <c r="BG58"/>
  <c r="BF58"/>
  <c r="BF62" s="1"/>
  <c r="H11" i="2" s="1"/>
  <c r="BE58" i="3"/>
  <c r="BD58"/>
  <c r="BD62" s="1"/>
  <c r="F11" i="2" s="1"/>
  <c r="K58" i="3"/>
  <c r="K62" s="1"/>
  <c r="I58"/>
  <c r="G58"/>
  <c r="BC58" s="1"/>
  <c r="BC62" s="1"/>
  <c r="E11" i="2" s="1"/>
  <c r="B11"/>
  <c r="A11"/>
  <c r="BG62" i="3"/>
  <c r="I11" i="2" s="1"/>
  <c r="BE62" i="3"/>
  <c r="G11" i="2" s="1"/>
  <c r="I62" i="3"/>
  <c r="C62"/>
  <c r="BG53"/>
  <c r="BF53"/>
  <c r="BF56" s="1"/>
  <c r="H10" i="2" s="1"/>
  <c r="BE53" i="3"/>
  <c r="BD53"/>
  <c r="BD56" s="1"/>
  <c r="F10" i="2" s="1"/>
  <c r="K53" i="3"/>
  <c r="K56" s="1"/>
  <c r="I53"/>
  <c r="G53"/>
  <c r="BC53" s="1"/>
  <c r="BC56" s="1"/>
  <c r="E10" i="2" s="1"/>
  <c r="B10"/>
  <c r="A10"/>
  <c r="BG56" i="3"/>
  <c r="I10" i="2" s="1"/>
  <c r="BE56" i="3"/>
  <c r="G10" i="2" s="1"/>
  <c r="I56" i="3"/>
  <c r="C56"/>
  <c r="BG50"/>
  <c r="BF50"/>
  <c r="BE50"/>
  <c r="BD50"/>
  <c r="K50"/>
  <c r="I50"/>
  <c r="G50"/>
  <c r="BC50" s="1"/>
  <c r="BG47"/>
  <c r="BF47"/>
  <c r="BE47"/>
  <c r="BD47"/>
  <c r="K47"/>
  <c r="I47"/>
  <c r="G47"/>
  <c r="BC47" s="1"/>
  <c r="BG44"/>
  <c r="BF44"/>
  <c r="BE44"/>
  <c r="BD44"/>
  <c r="K44"/>
  <c r="I44"/>
  <c r="G44"/>
  <c r="BC44" s="1"/>
  <c r="BG36"/>
  <c r="BF36"/>
  <c r="BE36"/>
  <c r="BD36"/>
  <c r="K36"/>
  <c r="I36"/>
  <c r="G36"/>
  <c r="BC36" s="1"/>
  <c r="BG31"/>
  <c r="BF31"/>
  <c r="BE31"/>
  <c r="BD31"/>
  <c r="K31"/>
  <c r="I31"/>
  <c r="G31"/>
  <c r="BC31" s="1"/>
  <c r="BG21"/>
  <c r="BF21"/>
  <c r="BE21"/>
  <c r="BD21"/>
  <c r="K21"/>
  <c r="I21"/>
  <c r="G21"/>
  <c r="BC21" s="1"/>
  <c r="BG18"/>
  <c r="BF18"/>
  <c r="BF51" s="1"/>
  <c r="H9" i="2" s="1"/>
  <c r="BE18" i="3"/>
  <c r="BD18"/>
  <c r="BD51" s="1"/>
  <c r="F9" i="2" s="1"/>
  <c r="K18" i="3"/>
  <c r="K51" s="1"/>
  <c r="I18"/>
  <c r="G18"/>
  <c r="BC18" s="1"/>
  <c r="B9" i="2"/>
  <c r="A9"/>
  <c r="BG51" i="3"/>
  <c r="I9" i="2" s="1"/>
  <c r="BE51" i="3"/>
  <c r="G9" i="2" s="1"/>
  <c r="I51" i="3"/>
  <c r="C51"/>
  <c r="BG13"/>
  <c r="BF13"/>
  <c r="BF16" s="1"/>
  <c r="H8" i="2" s="1"/>
  <c r="BE13" i="3"/>
  <c r="BD13"/>
  <c r="BD16" s="1"/>
  <c r="F8" i="2" s="1"/>
  <c r="K13" i="3"/>
  <c r="K16" s="1"/>
  <c r="I13"/>
  <c r="G13"/>
  <c r="BC13" s="1"/>
  <c r="BC16" s="1"/>
  <c r="E8" i="2" s="1"/>
  <c r="B8"/>
  <c r="A8"/>
  <c r="BG16" i="3"/>
  <c r="I8" i="2" s="1"/>
  <c r="BE16" i="3"/>
  <c r="G8" i="2" s="1"/>
  <c r="I16" i="3"/>
  <c r="C16"/>
  <c r="BG8"/>
  <c r="BF8"/>
  <c r="BF11" s="1"/>
  <c r="H7" i="2" s="1"/>
  <c r="H26" s="1"/>
  <c r="C17" i="1" s="1"/>
  <c r="BE8" i="3"/>
  <c r="BD8"/>
  <c r="BD11" s="1"/>
  <c r="F7" i="2" s="1"/>
  <c r="K8" i="3"/>
  <c r="K11" s="1"/>
  <c r="I8"/>
  <c r="G8"/>
  <c r="BC8" s="1"/>
  <c r="BC11" s="1"/>
  <c r="E7" i="2" s="1"/>
  <c r="B7"/>
  <c r="A7"/>
  <c r="BG11" i="3"/>
  <c r="I7" i="2" s="1"/>
  <c r="I26" s="1"/>
  <c r="C21" i="1" s="1"/>
  <c r="BE11" i="3"/>
  <c r="G7" i="2" s="1"/>
  <c r="I11" i="3"/>
  <c r="C11"/>
  <c r="E4"/>
  <c r="C4"/>
  <c r="F3"/>
  <c r="C3"/>
  <c r="C2" i="2"/>
  <c r="C1"/>
  <c r="F33" i="1"/>
  <c r="C33"/>
  <c r="C31"/>
  <c r="C9"/>
  <c r="G7"/>
  <c r="D2"/>
  <c r="C2"/>
  <c r="G26" i="2" l="1"/>
  <c r="C18" i="1" s="1"/>
  <c r="BC51" i="3"/>
  <c r="E9" i="2" s="1"/>
  <c r="BC78" i="3"/>
  <c r="E13" i="2" s="1"/>
  <c r="BC97" i="3"/>
  <c r="E14" i="2" s="1"/>
  <c r="BD112" i="3"/>
  <c r="F17" i="2" s="1"/>
  <c r="F26" s="1"/>
  <c r="C16" i="1" s="1"/>
  <c r="BD144" i="3"/>
  <c r="F18" i="2" s="1"/>
  <c r="BD169" i="3"/>
  <c r="F20" i="2" s="1"/>
  <c r="BD263" i="3"/>
  <c r="F22" i="2" s="1"/>
  <c r="BD272" i="3"/>
  <c r="F23" i="2" s="1"/>
  <c r="G11" i="3"/>
  <c r="G16"/>
  <c r="G51"/>
  <c r="G56"/>
  <c r="G62"/>
  <c r="G72"/>
  <c r="G78"/>
  <c r="G97"/>
  <c r="G101"/>
  <c r="G104"/>
  <c r="G112"/>
  <c r="G144"/>
  <c r="G153"/>
  <c r="G169"/>
  <c r="G253"/>
  <c r="G263"/>
  <c r="G272"/>
  <c r="G277"/>
  <c r="E26" i="2" l="1"/>
  <c r="G38" s="1"/>
  <c r="I38" s="1"/>
  <c r="G37"/>
  <c r="I37" s="1"/>
  <c r="G21" i="1" s="1"/>
  <c r="G35" i="2"/>
  <c r="I35" s="1"/>
  <c r="G19" i="1" s="1"/>
  <c r="G33" i="2"/>
  <c r="I33" s="1"/>
  <c r="G17" i="1" s="1"/>
  <c r="G31" i="2"/>
  <c r="I31" s="1"/>
  <c r="C15" i="1" l="1"/>
  <c r="C19" s="1"/>
  <c r="C22" s="1"/>
  <c r="G32" i="2"/>
  <c r="I32" s="1"/>
  <c r="G16" i="1" s="1"/>
  <c r="G34" i="2"/>
  <c r="I34" s="1"/>
  <c r="G18" i="1" s="1"/>
  <c r="G36" i="2"/>
  <c r="I36" s="1"/>
  <c r="G20" i="1" s="1"/>
  <c r="G15"/>
  <c r="H39" i="2" l="1"/>
  <c r="G23" i="1" s="1"/>
  <c r="C23" s="1"/>
  <c r="F30" s="1"/>
  <c r="F34" s="1"/>
  <c r="F31"/>
  <c r="G22" l="1"/>
</calcChain>
</file>

<file path=xl/sharedStrings.xml><?xml version="1.0" encoding="utf-8"?>
<sst xmlns="http://schemas.openxmlformats.org/spreadsheetml/2006/main" count="682" uniqueCount="385">
  <si>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</si>
  <si>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</si>
  <si>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</si>
  <si>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</si>
  <si>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</si>
  <si>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</si>
  <si>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</si>
  <si>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</si>
  <si>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</si>
  <si>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</si>
  <si>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</si>
  <si>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</si>
  <si>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</si>
  <si>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</si>
  <si>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</si>
  <si>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</si>
  <si>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</si>
  <si>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</si>
  <si>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</si>
  <si>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</si>
  <si>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</si>
  <si>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</si>
  <si>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</si>
  <si>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</si>
  <si>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</si>
  <si>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</si>
  <si>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</si>
  <si>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</si>
  <si>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</si>
  <si>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</si>
  <si>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</si>
  <si>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</si>
  <si>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</si>
  <si>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</si>
  <si>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</si>
  <si>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</si>
  <si>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</si>
  <si>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</si>
  <si>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</si>
  <si>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</si>
  <si>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</si>
  <si>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</si>
  <si>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</si>
  <si>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</si>
  <si>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</si>
  <si>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</si>
  <si>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</si>
  <si>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</si>
  <si>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</si>
  <si>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</si>
  <si>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</si>
  <si>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</si>
  <si>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</si>
  <si>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</si>
  <si>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</si>
  <si>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</si>
  <si>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</si>
  <si>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</si>
  <si>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</si>
  <si>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</si>
  <si>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</si>
  <si>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</si>
  <si>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</si>
  <si>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</si>
  <si>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</si>
  <si>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</si>
  <si>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</si>
  <si>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</si>
  <si>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</si>
  <si>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</si>
  <si>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</si>
  <si>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</si>
  <si>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</si>
  <si>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</si>
  <si>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</si>
  <si>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</si>
  <si>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</si>
  <si>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ks</t>
  </si>
  <si>
    <t>Celkem za</t>
  </si>
  <si>
    <t>SLEPÝ ROZPOČET</t>
  </si>
  <si>
    <t>Slepý rozpočet</t>
  </si>
  <si>
    <t>1202</t>
  </si>
  <si>
    <t>LUKO STROJÍRNY s.r.o. - zateplení objektů</t>
  </si>
  <si>
    <t>SO 01</t>
  </si>
  <si>
    <t>Zateplení objektu 24</t>
  </si>
  <si>
    <t>Projektový rozpočet  revize</t>
  </si>
  <si>
    <t>4</t>
  </si>
  <si>
    <t>Vodorovné konstrukce</t>
  </si>
  <si>
    <t>416021128R00</t>
  </si>
  <si>
    <t>Podhledy SDK, kovová.kce CD. 1x deska RFI 15 mm</t>
  </si>
  <si>
    <t>m2</t>
  </si>
  <si>
    <t>Podhledy sádrokartonové, kovová konstrukce CD s přímým uchycením, 1x opláštěná, s minerální izolací, desky protipožární impregnované RFI (DFH2) tl. 15mm</t>
  </si>
  <si>
    <t>30,96</t>
  </si>
  <si>
    <t>61</t>
  </si>
  <si>
    <t>Upravy povrchů vnitřní</t>
  </si>
  <si>
    <t>612425931R00</t>
  </si>
  <si>
    <t>Omítka vápenná vnitřního ostění - štuková</t>
  </si>
  <si>
    <t>(1,2*2+1,16)*0,35*1+(1,7*2+1,5)*0,3*2+(2,95+1,45*2)*0,15*2</t>
  </si>
  <si>
    <t>(2,38+2,4*2)*0,15*(4+8+6)+(1,87+2,45*2)*0,15*1</t>
  </si>
  <si>
    <t>62</t>
  </si>
  <si>
    <t>Úpravy povrchů vnější</t>
  </si>
  <si>
    <t>620991121R00</t>
  </si>
  <si>
    <t>Zakrývání výplní vnějších otvorů z lešení</t>
  </si>
  <si>
    <t>1,5*1,7*2+1,55*1,78+2,95*1,45*2+1,645*2,4+2,38*2,4*21+4,615*2,45+1,2*1,6</t>
  </si>
  <si>
    <t>1,2*2,1*2+1,24*2,45+1,2*2,1+1,16*1,2+0,9*2,02+1,1*2,02+2,1*3,6</t>
  </si>
  <si>
    <t>622311135RT3</t>
  </si>
  <si>
    <t>Zateplovací systém  fasáda, EPS F tl.160 mm s omítkou Silikon, lepidlo</t>
  </si>
  <si>
    <t>Položka obsahuje: nanesení lepicího tmelu na izolační desky, nalepení desek, zajištění talířovými hmoždinkami STR U (6 ks/m2), přebroušení desek, natažení stěrky, vtlačení výztužné tkaniny (1,15 m2/m2), přehlazení stěrky, kontaktní nátěr a povrchovou úpravu omítkou. V položce je obsaženo 0,14 m rohových lišt na m2.</t>
  </si>
  <si>
    <t>Součinitel tepelné vodivosti izolantu 0,039 W/mK.</t>
  </si>
  <si>
    <t>Začátek provozního součtu</t>
  </si>
  <si>
    <t>460,18</t>
  </si>
  <si>
    <t>odpočet sokl XPS:-(15,1+5,4+0,25+36,9+8,3+27,45+2,35+3,82+38,4-1,2*2-0,9-1,1-2,1+35,25)*0,30</t>
  </si>
  <si>
    <t>-1,2*0,6*0,5</t>
  </si>
  <si>
    <t>Konec provozního součtu</t>
  </si>
  <si>
    <t>409,804*1,02</t>
  </si>
  <si>
    <t>622311152RT6</t>
  </si>
  <si>
    <t>Zateplovací systém  ostění, EPS F tl. 20 mm s omítkou Silikat, lepidlo</t>
  </si>
  <si>
    <t>Položka obsahuje: nanesení lepicího tmelu na izolační desky, nalepení desek, přebroušení desek, osazení lišt, natažení stěrky, vtlačení výztužné tkaniny, přehlazení stěrky, kontaktní nátěr a povrchovou úpravu omítkou. V položce je obsaženo 3,33 m rohových lišt, 1,67 m lišt s okapničkou, 5 m napojovacích lišt na m2 a 1,68 m2 výztužné tkaniny.</t>
  </si>
  <si>
    <t>(4,9*2+5,11+5,85*2+6,445+7,18*21+9,515+4,4+5,4*2+6,14+5,4+3,56+4,94+5,14)*0,16</t>
  </si>
  <si>
    <t>622311525RU1</t>
  </si>
  <si>
    <t>Zateplovací systém sokl, XPS tl. 160 mm s mozaikovou omítkou 5,5 kg/m2</t>
  </si>
  <si>
    <t>Položka obsahuje: nanesení lepicího tmelu na izolační desky, nalepení desek, zajištění talířovými hmoždinkami (6 ks/m2), přebroušení desek, natažení stěrky, vtlačení výztužné tkaniny (1,15 m2/m2), přehlazení stěrky, kontaktní nátěr a povrchovou úpravu omítkou. V položce je obsaženo 0,14 m rohových lišt na m2.</t>
  </si>
  <si>
    <t>Součinitel tepelné vodivosti izolantu 0,038 W/mK.</t>
  </si>
  <si>
    <t>(15,1+5,4+0,25+36,9+8,3+27,45+2,35+3,82+38,4-1,2*2-0,9-1,1-2,1+35,25)*0,30</t>
  </si>
  <si>
    <t>1,2*0,6*0,5</t>
  </si>
  <si>
    <t>50,376*1,02</t>
  </si>
  <si>
    <t>622315562R00</t>
  </si>
  <si>
    <t>Zateplovací systém, parapet, XPS tl. 20 mm</t>
  </si>
  <si>
    <t>Položka obsahuje řezání desek, nanesení lepicího tmelu na izolační desky, nalepení desek, natažení stěrky, osazení LPE lišty (5m/m2) a přehlazení stěrky.</t>
  </si>
  <si>
    <t>(1,5*2+1,55+2,95*2+1,645+2,38*21+4,615+1,2+1,24+1,2+1,16)*0,16</t>
  </si>
  <si>
    <t>622422511R00</t>
  </si>
  <si>
    <t>Oprava vnějších omítek vápen. hladk. II, do 50 % pod zateplení</t>
  </si>
  <si>
    <t>Položka se používá pro stupeň členitosti omítky I - II.</t>
  </si>
  <si>
    <t>odhad :460,18</t>
  </si>
  <si>
    <t>622904112R00</t>
  </si>
  <si>
    <t>Očištění fasád tlakovou vodou složitost 1 - 2</t>
  </si>
  <si>
    <t>63</t>
  </si>
  <si>
    <t>Podlahy a podlahové konstrukce</t>
  </si>
  <si>
    <t>632451031R00</t>
  </si>
  <si>
    <t>Vyrovnávací potěr MC 15, v ploše, tl. 20 mm parapety</t>
  </si>
  <si>
    <t>(30,57+7,6+18,1-5,25+5,17+3,21+12,18+2,95+2,95-0,3)*0,15</t>
  </si>
  <si>
    <t>(1,7+1,7+1,55)*0,3</t>
  </si>
  <si>
    <t>64</t>
  </si>
  <si>
    <t>Výplně otvorů</t>
  </si>
  <si>
    <t>648991111RT4</t>
  </si>
  <si>
    <t>Osazení parapet.desek plast. a lamin. š. do 20cm včetně dodávky plastové parapetní desky š. 200 mm</t>
  </si>
  <si>
    <t>m</t>
  </si>
  <si>
    <t>Položka je určena pro osazování parapetních desek z plastických a poloplastických hmot na nízkoexpanzní montážní pěnu. Těsnění spáry mezi parapetem a rámem okna transpatentním silikonem.</t>
  </si>
  <si>
    <t>V položce jsou zakalkulovány i náklady na dodávku desek.</t>
  </si>
  <si>
    <t>(1,5*2+1,55+2,95*2+1,645+2,38*21+4,615+1,2+1,24+1,2+1,16)</t>
  </si>
  <si>
    <t>94</t>
  </si>
  <si>
    <t>Lešení a stavební výtahy</t>
  </si>
  <si>
    <t>941941041R00</t>
  </si>
  <si>
    <t>Montáž lešení leh.řad.s podlahami,š.1,2 m, H 10 m</t>
  </si>
  <si>
    <t>72*5,5+70*4,5+2,5*4+16*6,5+14*3,5+9*5,5</t>
  </si>
  <si>
    <t>941941291R00</t>
  </si>
  <si>
    <t>Příplatek za každý měsíc použití lešení k pol.1041</t>
  </si>
  <si>
    <t>941944841R00</t>
  </si>
  <si>
    <t>Demontáž lešení leh.řad.bez podlah,š.1,2 m,H 10 m</t>
  </si>
  <si>
    <t>941955002R00</t>
  </si>
  <si>
    <t>Lešení lehké pomocné, výška podlahy do 1,9 m</t>
  </si>
  <si>
    <t>115*2</t>
  </si>
  <si>
    <t>944941103R00</t>
  </si>
  <si>
    <t>Ochranné zábradlí na leš.konstrukcích, dvoutyčové</t>
  </si>
  <si>
    <t>72*2+70*2+2,5*2+16*3+14*3+9,2</t>
  </si>
  <si>
    <t>95</t>
  </si>
  <si>
    <t>Dokončovací konstrukce na pozemních stavbách</t>
  </si>
  <si>
    <t>952901114R00</t>
  </si>
  <si>
    <t>Vyčištění budov o výšce podlaží nad 4 m</t>
  </si>
  <si>
    <t>952902110R00</t>
  </si>
  <si>
    <t>Čištění zametáním v místnostech a chodbách</t>
  </si>
  <si>
    <t>230*2</t>
  </si>
  <si>
    <t>96</t>
  </si>
  <si>
    <t>Bourání konstrukcí</t>
  </si>
  <si>
    <t>968061112R00</t>
  </si>
  <si>
    <t>Vyvěšení dřevěných okenních křídel pl. do 1,5 m2</t>
  </si>
  <si>
    <t>kus</t>
  </si>
  <si>
    <t>968062355R00</t>
  </si>
  <si>
    <t>Vybourání dřevěných rámů oken dvojitých pl. 2 m2</t>
  </si>
  <si>
    <t>1,16*1,2</t>
  </si>
  <si>
    <t>968071112R00</t>
  </si>
  <si>
    <t>Vyvěšení, zavěšení kovových křídel oken pl. 1,5 m2</t>
  </si>
  <si>
    <t>48+30+4+34</t>
  </si>
  <si>
    <t>968071126R00</t>
  </si>
  <si>
    <t>Vyvěšení, zavěšení kovových křídel dveří nad 2 m2</t>
  </si>
  <si>
    <t>968071137R00</t>
  </si>
  <si>
    <t>Vyvěšení, zavěšení kovových křídel vrat nad 4 m2</t>
  </si>
  <si>
    <t>968072246R00</t>
  </si>
  <si>
    <t>Vybourání kovových rámů oken jednod. pl. 4 m2</t>
  </si>
  <si>
    <t>1,2*2,45+1,65*2,4+1,5*1,7*2+1,55*1,77</t>
  </si>
  <si>
    <t>1,24*2,45</t>
  </si>
  <si>
    <t>968072247R00</t>
  </si>
  <si>
    <t>Vybourání kovových rámů oken jednod. nad 4 m2</t>
  </si>
  <si>
    <t>4,76*2,45+2,38*2,4*19</t>
  </si>
  <si>
    <t>1,87*2,45+2,95*1,45*2</t>
  </si>
  <si>
    <t>968072456R00</t>
  </si>
  <si>
    <t>Vybourání kovových dveřních zárubní pl. nad 2 m2</t>
  </si>
  <si>
    <t>1,1*2,02+1,2*2,1</t>
  </si>
  <si>
    <t>968072559R00</t>
  </si>
  <si>
    <t>Vybourání kovových vrat plochy nad 5 m2 rámů</t>
  </si>
  <si>
    <t>2,1*3,6</t>
  </si>
  <si>
    <t>97</t>
  </si>
  <si>
    <t>Prorážení otvorů</t>
  </si>
  <si>
    <t>978015261R00</t>
  </si>
  <si>
    <t>Otlučení omítek vnějších MVC v složit.1-4 do 50 %</t>
  </si>
  <si>
    <t>99</t>
  </si>
  <si>
    <t>Staveništní přesun hmot</t>
  </si>
  <si>
    <t>999281108R00</t>
  </si>
  <si>
    <t xml:space="preserve">Přesun hmot pro opravy a údržbu do výšky 12 m </t>
  </si>
  <si>
    <t>t</t>
  </si>
  <si>
    <t>712</t>
  </si>
  <si>
    <t>Živičné krytiny</t>
  </si>
  <si>
    <t>712361703RT1</t>
  </si>
  <si>
    <t>Povlaková krytina střech do 10°, fólií lepenou 1 vrstva - fólie ve specifikaci</t>
  </si>
  <si>
    <t xml:space="preserve">Povlaková krytina je provedena pryžovou folií přilepenou v plné ploše. Při stanovení množství izolace se z celkového množství neodečítají otvory nebo neizolované plochy menší než 2 m2. </t>
  </si>
  <si>
    <t>9,7625</t>
  </si>
  <si>
    <t>28322084</t>
  </si>
  <si>
    <t>Fólie tl. 2,0, š.1200 mm střešní šedá</t>
  </si>
  <si>
    <t>koef. 1,25 na prořezy a záhyby:9,7625*1,25</t>
  </si>
  <si>
    <t>998712202R00</t>
  </si>
  <si>
    <t xml:space="preserve">Přesun hmot pro povlakové krytiny, výšky do 12 m </t>
  </si>
  <si>
    <t>713</t>
  </si>
  <si>
    <t>Izolace tepelné</t>
  </si>
  <si>
    <t>713111121RT2</t>
  </si>
  <si>
    <t>Izolace tepelné stropů rovných spodem, drátem 2 vrstvy - materiál ve specifikaci</t>
  </si>
  <si>
    <t>713111221R00</t>
  </si>
  <si>
    <t>Montáž parozábrany, zavěšené podhl., přelep. spojů</t>
  </si>
  <si>
    <t>Položka je určena pro montáž fólie s přelepením spojů na zavěšený podhled před položením tepelné izolace.</t>
  </si>
  <si>
    <t>Nosný materiál se ocení ve specifikaci. Doporučené ztratné je 5 %, přesah 100 mm.</t>
  </si>
  <si>
    <t>713141312R00</t>
  </si>
  <si>
    <t>Izolace tepelná střech do tl.160 mm,1vrstva,kotvy</t>
  </si>
  <si>
    <t>Položka je určena pro montáž tepelné izolace střech z desek, na plný podklad připevněním pomocí kotev. V položce není zakalkulována dodávka izolačního materiálu. Tato dodávka se oceňuje ve specifikaci. Při stanovení množství tepelné izolace se z celkového množství neodečítají otvory nebo neizolované plochy menší než 2 m2.</t>
  </si>
  <si>
    <t>3,55*2,75</t>
  </si>
  <si>
    <t>283768192</t>
  </si>
  <si>
    <t>Deska izolační PIR   tl. 160 mm</t>
  </si>
  <si>
    <t>Deska pro ploché střechy je izolační deska z tuhé PIR pěny, potažená na obou stranách sendvičovou hliníkovou folií. Splňuje přísné protipožární bezpečnostní požadavky stanovené .</t>
  </si>
  <si>
    <t>Deska je určena k použití na plochých střechách pod mechanicky upevněnými nebo volně ležícími přitíženými systémy střešních krytin.</t>
  </si>
  <si>
    <t>Rozměry: 2400 × 1200 mm s rovnými hranami.</t>
  </si>
  <si>
    <t>Součinitel tepelné vodivosti: 0,022 (W/m.K)</t>
  </si>
  <si>
    <t>9,7625*1,05</t>
  </si>
  <si>
    <t>63140563</t>
  </si>
  <si>
    <t>Rohož izolační minerální   tl. 160 mm</t>
  </si>
  <si>
    <t>Měkký a lehký komprimovaný rolovaný pás z kamenné vlny (minerální plsti) pojené organickou pryskyřicí, v celém objemu hydrofobizovaný.</t>
  </si>
  <si>
    <t xml:space="preserve">Pás je určen pro stavební tepelné izolace vnitřních konstrukcí - stropů, podlah mezi trámy nebo polštáře, podhledů a dalších, kde nevznikají nároky na akustické vlastnosti a bez mechanického zatížení izolační výplně. </t>
  </si>
  <si>
    <t>součinitel tepelné vodivosti 0,039 W/mK</t>
  </si>
  <si>
    <t>zatížení = 0,15 kN/m3</t>
  </si>
  <si>
    <t>30,96*2*1,02</t>
  </si>
  <si>
    <t>67352240</t>
  </si>
  <si>
    <t>Páska lepicí pro fóliové parozábrany</t>
  </si>
  <si>
    <t>30 mm x 50 m</t>
  </si>
  <si>
    <t>67352452</t>
  </si>
  <si>
    <t>Fólie parotěsná N140</t>
  </si>
  <si>
    <t xml:space="preserve">Plastová fólie lehkého typu s plošnou hmotností 140 g/m2. Jsou určeny pro vytváření vrstev omezujících proudění vzduchu a difúzi vodní páry přes konstrukci. Používají se v montovaných lehkých konstrukcích, např. ve střechách, montovaných stěnách nebo podhledech. Fólie se umísťují zpravidla na interiérovou stranu tepelněizolační vrstvy. Předpokladem správné funkce je kvalitní provedení, zejména těsné opracování spojů fólie a napojení na další stavební konstrukce. </t>
  </si>
  <si>
    <t>30,96*1,05</t>
  </si>
  <si>
    <t>998713202R00</t>
  </si>
  <si>
    <t xml:space="preserve">Přesun hmot pro izolace tepelné, výšky do 12 m </t>
  </si>
  <si>
    <t>762</t>
  </si>
  <si>
    <t>Konstrukce tesařské</t>
  </si>
  <si>
    <t>762712130R00</t>
  </si>
  <si>
    <t>Montáž vázaných konstrukcí hraněných do 288 cm2 hranol pro zateplení střechy</t>
  </si>
  <si>
    <t>2,75*2+3,7</t>
  </si>
  <si>
    <t>762795000R00</t>
  </si>
  <si>
    <t>Spojovací prostředky pro vázané konstrukce</t>
  </si>
  <si>
    <t>m3</t>
  </si>
  <si>
    <t>(2,75*2+3,7)*0,16*0,16</t>
  </si>
  <si>
    <t>60515248</t>
  </si>
  <si>
    <t>Hranol SM/JD 1 16x16 délka 300-600 cm</t>
  </si>
  <si>
    <t>(2,75*2+3,7)*0,16*0,16*1,08</t>
  </si>
  <si>
    <t>998762202R00</t>
  </si>
  <si>
    <t xml:space="preserve">Přesun hmot pro tesařské konstrukce, výšky do 12 m </t>
  </si>
  <si>
    <t>764</t>
  </si>
  <si>
    <t>Konstrukce klempířské</t>
  </si>
  <si>
    <t>764223440R00</t>
  </si>
  <si>
    <t>Oplechování okapů Ti Zn,živičná krytina, rš 400 mm</t>
  </si>
  <si>
    <t>764410850R00</t>
  </si>
  <si>
    <t>Demontáž oplechování parapetů,rš od 100 do 330 mm</t>
  </si>
  <si>
    <t>764454802R00</t>
  </si>
  <si>
    <t>Demontáž odpadních trub kruhových,D 120 mm</t>
  </si>
  <si>
    <t>5*8</t>
  </si>
  <si>
    <t>764554403R00</t>
  </si>
  <si>
    <t>Odpadní trouby z Ti Zn plechu, kruhové, D 120 mm</t>
  </si>
  <si>
    <t>Položka je kalkulována včetně nákladů na dodání zděří, manžet, odboček, kolen, odskoků, výpustí vody a přechodových kusů.</t>
  </si>
  <si>
    <t>764898302RT1</t>
  </si>
  <si>
    <t>oplechování parapetů, rš 250 mm plech tl. 0,6 mm, povrchová úprava PE</t>
  </si>
  <si>
    <t>Dodávka a montáž oplechování parapetu z plechu tl. 0,6 mm s povrchovou úpravou PE (polyester), lepený enkolitem RŠ 250 mm.</t>
  </si>
  <si>
    <t>(1,55*2+1,6+3,0*2+1,7+2,43*21+4,65+1,25+1,3+1,25+1,2)</t>
  </si>
  <si>
    <t>2,45*12+1,70+3,6+4,11+2,73+5,11</t>
  </si>
  <si>
    <t>998764202R00</t>
  </si>
  <si>
    <t xml:space="preserve">Přesun hmot pro klempířské konstr., výšky do 12 m </t>
  </si>
  <si>
    <t>766</t>
  </si>
  <si>
    <t>Konstrukce truhlářské</t>
  </si>
  <si>
    <t>766601111R00</t>
  </si>
  <si>
    <t>Montáž těsnění připoj. spáry, ostění, fólie+fólie u dveří</t>
  </si>
  <si>
    <t>5,4*2+4,94+5,14+9,3</t>
  </si>
  <si>
    <t>766601213RT1</t>
  </si>
  <si>
    <t>Těsnění okenní spáry, ostění, PT folie + PP folie PT folie šířky  75 mm; PP folie šířky 50 mm</t>
  </si>
  <si>
    <t xml:space="preserve">Položka obsahuje montáž těsnění připojovací spáry, vložení parotěsné okenní folie a paropropustné expanzní pásky PU, vyplnění spáry PU pěnou. </t>
  </si>
  <si>
    <t>PT-Z folie = parotěsná okenní folie (interiér) ; PP- Z folie = paropropustná okenní folie (exteriér).</t>
  </si>
  <si>
    <t>4,9*2+5,11+5,85*2+6,445+7,18*21+9,515+4,4+6,14+5,4+3,56</t>
  </si>
  <si>
    <t>766601229RT2</t>
  </si>
  <si>
    <t>Těsnění oken.spáry,parapet,PT folie+PP folie+páska PT folie š.75 mm; PP folie š.100 mm+páska tl.4 mm</t>
  </si>
  <si>
    <t xml:space="preserve">Položka obsahuje montáž těsnění připojovací spáry v místě parapetu, vložení parotěsné okenní folie a paroprospustné okenní folie s expanzní páskou PU. Spára je vyplněna PU pěnou. </t>
  </si>
  <si>
    <t xml:space="preserve">PT-L= paropropustná okenní folie (interiér);  PP- L = parotěsná okenní folie a expanzní páska PU (exteriér) ; </t>
  </si>
  <si>
    <t>1,5*2+1,55+2,95*2+1,645+2,38*21+4,615+1,2+1,24+1,2+1,16</t>
  </si>
  <si>
    <t>766711001R00</t>
  </si>
  <si>
    <t>Montáž plastových oken a balk.dveří s vypěněním</t>
  </si>
  <si>
    <t>6,4*2+6,66+8,8*2+8,09+9,56*21+14,13+5,6+7,38+6,6+4,72</t>
  </si>
  <si>
    <t>766711021R00</t>
  </si>
  <si>
    <t>Montáž plastových vstupních dveří s vypěněním</t>
  </si>
  <si>
    <t>6,6*2+5,84+6,24+11,4</t>
  </si>
  <si>
    <t>766 C1</t>
  </si>
  <si>
    <t>Okno plast. dvoukřídl, vel. 150x170 cm, O,S  Uw =max 1,176 W/m2K, 5-kom bílé, izol.dvojsklo</t>
  </si>
  <si>
    <t xml:space="preserve">5-ti komor. profil bílý min.výšky 68 mm vč. podklad. profilu, izolační dvojsklo čiré, </t>
  </si>
  <si>
    <t>podrobný popis a schema viz  výpis v PD</t>
  </si>
  <si>
    <t>766 C10</t>
  </si>
  <si>
    <t>Okno plast. dvoudíl, vel. 120x210 cm, fix  Uw =max 1,176 W/m2K, 5-kom bílé, izol.dvojsklo</t>
  </si>
  <si>
    <t>766 C11</t>
  </si>
  <si>
    <t>Okno plast. dvoukřídl, vel. 116x120 cm, O,S  Uw =max 1,176 W/m2K, 5-kom bílé, izol.dvojsklo</t>
  </si>
  <si>
    <t>766 C12</t>
  </si>
  <si>
    <t>Plast dveře plné jednokř.otev. 900x202 cm, plné Ud =max 1,176 W/m2K, levé, bílé</t>
  </si>
  <si>
    <t xml:space="preserve">5-ti komor. profil bílý min.výšky 84 mm, Al práh 40 mm, výplň pevná bílá, </t>
  </si>
  <si>
    <t>kování klika-klika bezpečnostní, zámek bezpečnostní,</t>
  </si>
  <si>
    <t>766 C13</t>
  </si>
  <si>
    <t>Plast dveře plné jednokř.otev. 110x202 cm, plné Ud =max 1,176 W/m2K, pravé, bílé</t>
  </si>
  <si>
    <t>766 C2</t>
  </si>
  <si>
    <t>Okno plast. dvoukřídl, vel. 155x178 cm, O,S  Uw =max 1,176 W/m2K, 5-kom bílé, izol.dvojsklo</t>
  </si>
  <si>
    <t>766 C3</t>
  </si>
  <si>
    <t>Okno plast. trojkřídl, vel. 295x145 cm, O,S-F-F  Uw =max 1,176 W/m2K, 5-kom bílé, izol.dvojsklo</t>
  </si>
  <si>
    <t>766 C4</t>
  </si>
  <si>
    <t>Okno plast. dvoudíl, vel. 164,5x240 cm, fix  Uw =max 1,176 W/m2K, 5-kom bílé, izol.dvojsklo</t>
  </si>
  <si>
    <t>766 C5</t>
  </si>
  <si>
    <t>Okno plast. čtyřdíl, vel. 238x240 cm,O,S- 3x fix  Uw =max 1,176 W/m2K, 5-kom bílé, izol.dvojsklo</t>
  </si>
  <si>
    <t>766 C6</t>
  </si>
  <si>
    <t>Okno plast. šestidíl, vel. 461,5x245 cm,O,S-5x fix  Uw =max 1,176 W/m2K, 5-kom bílé, izol.dvojsklo</t>
  </si>
  <si>
    <t>766 C7</t>
  </si>
  <si>
    <t>Okno plast. jednokřídl, vel. 120x160 cm, fix  Uw =max 1,176 W/m2K, 5-kom bílé, izol.dvojsklo</t>
  </si>
  <si>
    <t>766 C8</t>
  </si>
  <si>
    <t>Plast dveře plné jednokř.otev. 120x210 cm, plné Ud =max 1,176 W/m2K, pravé, bílé</t>
  </si>
  <si>
    <t>766 C9</t>
  </si>
  <si>
    <t>Okno plast. dvoudíl, vel. 124x245 cm, O,S - fix  Uw =max 1,176 W/m2K, 5-kom bílé, izol.dvojsklo</t>
  </si>
  <si>
    <t>767</t>
  </si>
  <si>
    <t>Konstrukce zámečnické</t>
  </si>
  <si>
    <t>767657220R00</t>
  </si>
  <si>
    <t>Montáž vrat zvedacích do oc.zárubně přes 6 do 9 m2</t>
  </si>
  <si>
    <t>766 C14</t>
  </si>
  <si>
    <t>Sekční garáž vrata-prům.lamela, tl.40mm,polyuretan vel.3000*3300 mm plné, integr.dveře, barva červená</t>
  </si>
  <si>
    <t>vodící kolej z pozink oceli, nylon kladky s kulič ložisky,</t>
  </si>
  <si>
    <t>elektr. pohon,</t>
  </si>
  <si>
    <t>snížené kování,</t>
  </si>
  <si>
    <t>součinitel prostupu tepla - Ud=max 1,8 W/m2K</t>
  </si>
  <si>
    <t>integrované dveře bezprahové s el.magnet. jištěním</t>
  </si>
  <si>
    <t>998767202R00</t>
  </si>
  <si>
    <t xml:space="preserve">Přesun hmot pro zámečnické konstr., výšky do 12 m </t>
  </si>
  <si>
    <t>784</t>
  </si>
  <si>
    <t>Malby</t>
  </si>
  <si>
    <t>784414311R00</t>
  </si>
  <si>
    <t>Penetrace podkladu nátěrem  1 x</t>
  </si>
  <si>
    <t>Penetrační a fixační prostředek na vodní bázi pro úpravu povrchů v interiéru.</t>
  </si>
  <si>
    <t>784422271R00</t>
  </si>
  <si>
    <t>Malba vápenná 2x, pačok 2x,1barva, místn. do 3,8 m</t>
  </si>
  <si>
    <t>787</t>
  </si>
  <si>
    <t>Zasklívání</t>
  </si>
  <si>
    <t>787600801R00</t>
  </si>
  <si>
    <t>Vysklívání oken skla plochého o ploše do 1 m2</t>
  </si>
  <si>
    <t>4,76*2,4+1,2*2,45+1,87*2,45+1,24*2,45</t>
  </si>
  <si>
    <t>998787202R00</t>
  </si>
  <si>
    <t xml:space="preserve">Přesun hmot pro zasklívání, výšky do 12 m 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</si>
  <si>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</si>
  <si>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</si>
  <si>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</si>
  <si>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</si>
  <si>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</si>
  <si>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</si>
  <si>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</si>
  <si>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</si>
  <si>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</si>
  <si>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</si>
  <si>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</si>
  <si>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</si>
  <si>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</si>
  <si>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</si>
  <si>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</si>
  <si>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</si>
  <si>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LUKOSTROJÍRNY s.r.o.</t>
  </si>
  <si>
    <t>Architektura &amp; interier - Šimůnek &amp; Partners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</si>
</sst>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\ &quot;Kč&quot;"/>
    <numFmt numFmtId="167" formatCode="#,##0.00000"/>
  </numFmts>
  <fonts count="22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7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6" fillId="0" borderId="0" xfId="0" applyFont="1"/>
    <xf numFmtId="0" fontId="2" fillId="0" borderId="0" xfId="0" applyFont="1" applyAlignment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left" wrapTex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9" fillId="0" borderId="0" xfId="1" applyFont="1" applyAlignment="1">
      <alignment horizontal="center"/>
    </xf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3" borderId="34" xfId="1" applyNumberFormat="1" applyFont="1" applyFill="1" applyBorder="1" applyAlignment="1">
      <alignment horizontal="left" wrapText="1" indent="1"/>
    </xf>
    <xf numFmtId="0" fontId="14" fillId="0" borderId="0" xfId="0" applyNumberFormat="1" applyFont="1"/>
    <xf numFmtId="0" fontId="14" fillId="0" borderId="13" xfId="0" applyNumberFormat="1" applyFont="1" applyBorder="1"/>
    <xf numFmtId="0" fontId="7" fillId="0" borderId="56" xfId="1" applyFont="1" applyBorder="1"/>
    <xf numFmtId="0" fontId="15" fillId="0" borderId="0" xfId="1" applyFont="1" applyAlignment="1">
      <alignment wrapText="1"/>
    </xf>
    <xf numFmtId="49" fontId="16" fillId="3" borderId="60" xfId="1" applyNumberFormat="1" applyFont="1" applyFill="1" applyBorder="1" applyAlignment="1">
      <alignment horizontal="left" wrapText="1"/>
    </xf>
    <xf numFmtId="49" fontId="17" fillId="0" borderId="61" xfId="0" applyNumberFormat="1" applyFont="1" applyBorder="1" applyAlignment="1">
      <alignment horizontal="left" wrapText="1"/>
    </xf>
    <xf numFmtId="4" fontId="16" fillId="3" borderId="62" xfId="1" applyNumberFormat="1" applyFont="1" applyFill="1" applyBorder="1" applyAlignment="1">
      <alignment horizontal="right" wrapText="1"/>
    </xf>
    <xf numFmtId="0" fontId="16" fillId="3" borderId="34" xfId="1" applyFont="1" applyFill="1" applyBorder="1" applyAlignment="1">
      <alignment horizontal="left" wrapText="1"/>
    </xf>
    <xf numFmtId="0" fontId="16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8" fillId="2" borderId="10" xfId="1" applyNumberFormat="1" applyFont="1" applyFill="1" applyBorder="1" applyAlignment="1">
      <alignment horizontal="left"/>
    </xf>
    <xf numFmtId="0" fontId="18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9" fillId="2" borderId="10" xfId="1" applyFont="1" applyFill="1" applyBorder="1"/>
    <xf numFmtId="167" fontId="19" fillId="2" borderId="10" xfId="1" applyNumberFormat="1" applyFont="1" applyFill="1" applyBorder="1"/>
    <xf numFmtId="3" fontId="2" fillId="0" borderId="0" xfId="1" applyNumberFormat="1" applyFont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4" fontId="13" fillId="3" borderId="62" xfId="1" applyNumberFormat="1" applyFont="1" applyFill="1" applyBorder="1" applyAlignment="1">
      <alignment horizontal="right" wrapText="1"/>
    </xf>
    <xf numFmtId="49" fontId="13" fillId="3" borderId="60" xfId="1" applyNumberFormat="1" applyFont="1" applyFill="1" applyBorder="1" applyAlignment="1">
      <alignment horizontal="left" wrapText="1"/>
    </xf>
    <xf numFmtId="3" fontId="15" fillId="0" borderId="0" xfId="1" applyNumberFormat="1" applyFont="1" applyAlignment="1">
      <alignment wrapTex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topLeftCell="A2" workbookViewId="0"/>
  </sheetViews>
  <sheetFormatPr defaultRowHeight="12.75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>
      <c r="A1" s="1" t="s">
        <v>79</v>
      </c>
      <c r="B1" s="2"/>
      <c r="C1" s="2"/>
      <c r="D1" s="2"/>
      <c r="E1" s="2"/>
      <c r="F1" s="2"/>
      <c r="G1" s="2"/>
    </row>
    <row r="2" spans="1:57" ht="12.75" customHeight="1">
      <c r="A2" s="4" t="s">
        <v>0</v>
      </c>
      <c r="B2" s="5"/>
      <c r="C2" s="6">
        <f>Rekapitulace!H1</f>
        <v>1</v>
      </c>
      <c r="D2" s="6" t="str">
        <f>Rekapitulace!G2</f>
        <v>Projektový rozpočet  revize</v>
      </c>
      <c r="E2" s="5"/>
      <c r="F2" s="7" t="s">
        <v>1</v>
      </c>
      <c r="G2" s="8"/>
    </row>
    <row r="3" spans="1:57" ht="3" hidden="1" customHeight="1">
      <c r="A3" s="9"/>
      <c r="B3" s="10"/>
      <c r="C3" s="11"/>
      <c r="D3" s="11"/>
      <c r="E3" s="10"/>
      <c r="F3" s="12"/>
      <c r="G3" s="13"/>
    </row>
    <row r="4" spans="1:57" ht="12" customHeight="1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>
      <c r="A5" s="16" t="s">
        <v>83</v>
      </c>
      <c r="B5" s="17"/>
      <c r="C5" s="18" t="s">
        <v>84</v>
      </c>
      <c r="D5" s="19"/>
      <c r="E5" s="20"/>
      <c r="F5" s="12" t="s">
        <v>6</v>
      </c>
      <c r="G5" s="13"/>
    </row>
    <row r="6" spans="1:57" ht="12.95" customHeight="1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>
      <c r="A7" s="24" t="s">
        <v>81</v>
      </c>
      <c r="B7" s="25"/>
      <c r="C7" s="26" t="s">
        <v>82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2"/>
      <c r="C8" s="30" t="s">
        <v>384</v>
      </c>
      <c r="D8" s="30"/>
      <c r="E8" s="31"/>
      <c r="F8" s="32" t="s">
        <v>12</v>
      </c>
      <c r="G8" s="33"/>
      <c r="H8" s="34"/>
      <c r="I8" s="35"/>
    </row>
    <row r="9" spans="1:57">
      <c r="A9" s="29" t="s">
        <v>13</v>
      </c>
      <c r="B9" s="12"/>
      <c r="C9" s="30" t="str">
        <f>Projektant</f>
        <v>Architektura &amp; interier - Šimůnek &amp; Partners</v>
      </c>
      <c r="D9" s="30"/>
      <c r="E9" s="31"/>
      <c r="F9" s="12"/>
      <c r="G9" s="36"/>
      <c r="H9" s="37"/>
    </row>
    <row r="10" spans="1:57">
      <c r="A10" s="29" t="s">
        <v>14</v>
      </c>
      <c r="B10" s="12"/>
      <c r="C10" s="30" t="s">
        <v>383</v>
      </c>
      <c r="D10" s="30"/>
      <c r="E10" s="30"/>
      <c r="F10" s="38"/>
      <c r="G10" s="39"/>
      <c r="H10" s="40"/>
    </row>
    <row r="11" spans="1:57" ht="13.5" customHeight="1">
      <c r="A11" s="29" t="s">
        <v>15</v>
      </c>
      <c r="B11" s="12"/>
      <c r="C11" s="30"/>
      <c r="D11" s="30"/>
      <c r="E11" s="30"/>
      <c r="F11" s="41" t="s">
        <v>16</v>
      </c>
      <c r="G11" s="42">
        <v>1202</v>
      </c>
      <c r="H11" s="37"/>
      <c r="BA11" s="43"/>
      <c r="BB11" s="43"/>
      <c r="BC11" s="43"/>
      <c r="BD11" s="43"/>
      <c r="BE11" s="43"/>
    </row>
    <row r="12" spans="1:57" ht="12.75" customHeight="1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>
      <c r="A15" s="57"/>
      <c r="B15" s="58" t="s">
        <v>22</v>
      </c>
      <c r="C15" s="59">
        <f>HSV</f>
        <v>0</v>
      </c>
      <c r="D15" s="60" t="str">
        <f>Rekapitulace!A31</f>
        <v>Ztížené výrobní podmínky</v>
      </c>
      <c r="E15" s="61"/>
      <c r="F15" s="62"/>
      <c r="G15" s="59">
        <f>Rekapitulace!I31</f>
        <v>0</v>
      </c>
    </row>
    <row r="16" spans="1:57" ht="15.95" customHeight="1">
      <c r="A16" s="57" t="s">
        <v>23</v>
      </c>
      <c r="B16" s="58" t="s">
        <v>24</v>
      </c>
      <c r="C16" s="59">
        <f>PSV</f>
        <v>0</v>
      </c>
      <c r="D16" s="9" t="str">
        <f>Rekapitulace!A32</f>
        <v>Oborová přirážka</v>
      </c>
      <c r="E16" s="63"/>
      <c r="F16" s="64"/>
      <c r="G16" s="59">
        <f>Rekapitulace!I32</f>
        <v>0</v>
      </c>
    </row>
    <row r="17" spans="1:7" ht="15.95" customHeight="1">
      <c r="A17" s="57" t="s">
        <v>25</v>
      </c>
      <c r="B17" s="58" t="s">
        <v>26</v>
      </c>
      <c r="C17" s="59">
        <f>Mont</f>
        <v>0</v>
      </c>
      <c r="D17" s="9" t="str">
        <f>Rekapitulace!A33</f>
        <v>Přesun stavebních kapacit</v>
      </c>
      <c r="E17" s="63"/>
      <c r="F17" s="64"/>
      <c r="G17" s="59">
        <f>Rekapitulace!I33</f>
        <v>0</v>
      </c>
    </row>
    <row r="18" spans="1:7" ht="15.95" customHeight="1">
      <c r="A18" s="65" t="s">
        <v>27</v>
      </c>
      <c r="B18" s="66" t="s">
        <v>28</v>
      </c>
      <c r="C18" s="59">
        <f>Dodavka</f>
        <v>0</v>
      </c>
      <c r="D18" s="9" t="str">
        <f>Rekapitulace!A34</f>
        <v>Mimostaveništní doprava</v>
      </c>
      <c r="E18" s="63"/>
      <c r="F18" s="64"/>
      <c r="G18" s="59">
        <f>Rekapitulace!I34</f>
        <v>0</v>
      </c>
    </row>
    <row r="19" spans="1:7" ht="15.95" customHeight="1">
      <c r="A19" s="67" t="s">
        <v>29</v>
      </c>
      <c r="B19" s="58"/>
      <c r="C19" s="59">
        <f>SUM(C15:C18)</f>
        <v>0</v>
      </c>
      <c r="D19" s="9" t="str">
        <f>Rekapitulace!A35</f>
        <v>Zařízení staveniště</v>
      </c>
      <c r="E19" s="63"/>
      <c r="F19" s="64"/>
      <c r="G19" s="59">
        <f>Rekapitulace!I35</f>
        <v>0</v>
      </c>
    </row>
    <row r="20" spans="1:7" ht="15.95" customHeight="1">
      <c r="A20" s="67"/>
      <c r="B20" s="58"/>
      <c r="C20" s="59"/>
      <c r="D20" s="9" t="str">
        <f>Rekapitulace!A36</f>
        <v>Provoz investora</v>
      </c>
      <c r="E20" s="63"/>
      <c r="F20" s="64"/>
      <c r="G20" s="59">
        <f>Rekapitulace!I36</f>
        <v>0</v>
      </c>
    </row>
    <row r="21" spans="1:7" ht="15.95" customHeight="1">
      <c r="A21" s="67" t="s">
        <v>30</v>
      </c>
      <c r="B21" s="58"/>
      <c r="C21" s="59">
        <f>HZS</f>
        <v>0</v>
      </c>
      <c r="D21" s="9" t="str">
        <f>Rekapitulace!A37</f>
        <v>Kompletační činnost (IČD)</v>
      </c>
      <c r="E21" s="63"/>
      <c r="F21" s="64"/>
      <c r="G21" s="59">
        <f>Rekapitulace!I37</f>
        <v>0</v>
      </c>
    </row>
    <row r="22" spans="1:7" ht="15.95" customHeight="1">
      <c r="A22" s="68" t="s">
        <v>31</v>
      </c>
      <c r="B22" s="37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>
      <c r="A23" s="69" t="s">
        <v>33</v>
      </c>
      <c r="B23" s="70"/>
      <c r="C23" s="71">
        <f>C22+G23</f>
        <v>0</v>
      </c>
      <c r="D23" s="72" t="s">
        <v>34</v>
      </c>
      <c r="E23" s="73"/>
      <c r="F23" s="74"/>
      <c r="G23" s="59">
        <f>VRN</f>
        <v>0</v>
      </c>
    </row>
    <row r="24" spans="1:7">
      <c r="A24" s="75" t="s">
        <v>35</v>
      </c>
      <c r="B24" s="76"/>
      <c r="C24" s="77"/>
      <c r="D24" s="76" t="s">
        <v>36</v>
      </c>
      <c r="E24" s="76"/>
      <c r="F24" s="78" t="s">
        <v>37</v>
      </c>
      <c r="G24" s="79"/>
    </row>
    <row r="25" spans="1:7">
      <c r="A25" s="68" t="s">
        <v>38</v>
      </c>
      <c r="B25" s="37"/>
      <c r="C25" s="80"/>
      <c r="D25" s="37" t="s">
        <v>38</v>
      </c>
      <c r="F25" s="81" t="s">
        <v>38</v>
      </c>
      <c r="G25" s="82"/>
    </row>
    <row r="26" spans="1:7" ht="37.5" customHeight="1">
      <c r="A26" s="68" t="s">
        <v>39</v>
      </c>
      <c r="B26" s="83"/>
      <c r="C26" s="80"/>
      <c r="D26" s="37" t="s">
        <v>39</v>
      </c>
      <c r="F26" s="81" t="s">
        <v>39</v>
      </c>
      <c r="G26" s="82"/>
    </row>
    <row r="27" spans="1:7">
      <c r="A27" s="68"/>
      <c r="B27" s="84"/>
      <c r="C27" s="80"/>
      <c r="D27" s="37"/>
      <c r="F27" s="81"/>
      <c r="G27" s="82"/>
    </row>
    <row r="28" spans="1:7">
      <c r="A28" s="68" t="s">
        <v>40</v>
      </c>
      <c r="B28" s="37"/>
      <c r="C28" s="80"/>
      <c r="D28" s="81" t="s">
        <v>41</v>
      </c>
      <c r="E28" s="80"/>
      <c r="F28" s="85" t="s">
        <v>41</v>
      </c>
      <c r="G28" s="82"/>
    </row>
    <row r="29" spans="1:7" ht="69" customHeight="1">
      <c r="A29" s="68"/>
      <c r="B29" s="37"/>
      <c r="C29" s="86"/>
      <c r="D29" s="87"/>
      <c r="E29" s="86"/>
      <c r="F29" s="37"/>
      <c r="G29" s="82"/>
    </row>
    <row r="30" spans="1:7">
      <c r="A30" s="88" t="s">
        <v>42</v>
      </c>
      <c r="B30" s="89"/>
      <c r="C30" s="90">
        <v>21</v>
      </c>
      <c r="D30" s="89" t="s">
        <v>43</v>
      </c>
      <c r="E30" s="91"/>
      <c r="F30" s="92">
        <f>C23-F32</f>
        <v>0</v>
      </c>
      <c r="G30" s="93"/>
    </row>
    <row r="31" spans="1:7">
      <c r="A31" s="88" t="s">
        <v>44</v>
      </c>
      <c r="B31" s="89"/>
      <c r="C31" s="90">
        <f>SazbaDPH1</f>
        <v>21</v>
      </c>
      <c r="D31" s="89" t="s">
        <v>45</v>
      </c>
      <c r="E31" s="91"/>
      <c r="F31" s="92">
        <f>ROUND(PRODUCT(F30,C31/100),0)</f>
        <v>0</v>
      </c>
      <c r="G31" s="93"/>
    </row>
    <row r="32" spans="1:7">
      <c r="A32" s="88" t="s">
        <v>42</v>
      </c>
      <c r="B32" s="89"/>
      <c r="C32" s="90">
        <v>0</v>
      </c>
      <c r="D32" s="89" t="s">
        <v>45</v>
      </c>
      <c r="E32" s="91"/>
      <c r="F32" s="92">
        <v>0</v>
      </c>
      <c r="G32" s="93"/>
    </row>
    <row r="33" spans="1:8">
      <c r="A33" s="88" t="s">
        <v>44</v>
      </c>
      <c r="B33" s="94"/>
      <c r="C33" s="95">
        <f>SazbaDPH2</f>
        <v>0</v>
      </c>
      <c r="D33" s="89" t="s">
        <v>45</v>
      </c>
      <c r="E33" s="64"/>
      <c r="F33" s="92">
        <f>ROUND(PRODUCT(F32,C33/100),0)</f>
        <v>0</v>
      </c>
      <c r="G33" s="93"/>
    </row>
    <row r="34" spans="1:8" s="101" customFormat="1" ht="19.5" customHeight="1" thickBot="1">
      <c r="A34" s="96" t="s">
        <v>46</v>
      </c>
      <c r="B34" s="97"/>
      <c r="C34" s="97"/>
      <c r="D34" s="97"/>
      <c r="E34" s="98"/>
      <c r="F34" s="99">
        <f>ROUND(SUM(F30:F33),0)</f>
        <v>0</v>
      </c>
      <c r="G34" s="100"/>
    </row>
    <row r="36" spans="1:8">
      <c r="A36" s="102" t="s">
        <v>47</v>
      </c>
      <c r="B36" s="102"/>
      <c r="C36" s="102"/>
      <c r="D36" s="102"/>
      <c r="E36" s="102"/>
      <c r="F36" s="102"/>
      <c r="G36" s="102"/>
      <c r="H36" s="3" t="s">
        <v>5</v>
      </c>
    </row>
    <row r="37" spans="1:8" ht="14.25" customHeight="1">
      <c r="A37" s="102"/>
      <c r="B37" s="103"/>
      <c r="C37" s="103"/>
      <c r="D37" s="103"/>
      <c r="E37" s="103"/>
      <c r="F37" s="103"/>
      <c r="G37" s="103"/>
      <c r="H37" s="3" t="s">
        <v>5</v>
      </c>
    </row>
    <row r="38" spans="1:8" ht="12.75" customHeight="1">
      <c r="A38" s="104"/>
      <c r="B38" s="103"/>
      <c r="C38" s="103"/>
      <c r="D38" s="103"/>
      <c r="E38" s="103"/>
      <c r="F38" s="103"/>
      <c r="G38" s="103"/>
      <c r="H38" s="3" t="s">
        <v>5</v>
      </c>
    </row>
    <row r="39" spans="1:8">
      <c r="A39" s="104"/>
      <c r="B39" s="103"/>
      <c r="C39" s="103"/>
      <c r="D39" s="103"/>
      <c r="E39" s="103"/>
      <c r="F39" s="103"/>
      <c r="G39" s="103"/>
      <c r="H39" s="3" t="s">
        <v>5</v>
      </c>
    </row>
    <row r="40" spans="1:8">
      <c r="A40" s="104"/>
      <c r="B40" s="103"/>
      <c r="C40" s="103"/>
      <c r="D40" s="103"/>
      <c r="E40" s="103"/>
      <c r="F40" s="103"/>
      <c r="G40" s="103"/>
      <c r="H40" s="3" t="s">
        <v>5</v>
      </c>
    </row>
    <row r="41" spans="1:8">
      <c r="A41" s="104"/>
      <c r="B41" s="103"/>
      <c r="C41" s="103"/>
      <c r="D41" s="103"/>
      <c r="E41" s="103"/>
      <c r="F41" s="103"/>
      <c r="G41" s="103"/>
      <c r="H41" s="3" t="s">
        <v>5</v>
      </c>
    </row>
    <row r="42" spans="1:8">
      <c r="A42" s="104"/>
      <c r="B42" s="103"/>
      <c r="C42" s="103"/>
      <c r="D42" s="103"/>
      <c r="E42" s="103"/>
      <c r="F42" s="103"/>
      <c r="G42" s="103"/>
      <c r="H42" s="3" t="s">
        <v>5</v>
      </c>
    </row>
    <row r="43" spans="1:8">
      <c r="A43" s="104"/>
      <c r="B43" s="103"/>
      <c r="C43" s="103"/>
      <c r="D43" s="103"/>
      <c r="E43" s="103"/>
      <c r="F43" s="103"/>
      <c r="G43" s="103"/>
      <c r="H43" s="3" t="s">
        <v>5</v>
      </c>
    </row>
    <row r="44" spans="1:8">
      <c r="A44" s="104"/>
      <c r="B44" s="103"/>
      <c r="C44" s="103"/>
      <c r="D44" s="103"/>
      <c r="E44" s="103"/>
      <c r="F44" s="103"/>
      <c r="G44" s="103"/>
      <c r="H44" s="3" t="s">
        <v>5</v>
      </c>
    </row>
    <row r="45" spans="1:8" ht="0.75" customHeight="1">
      <c r="A45" s="104"/>
      <c r="B45" s="103"/>
      <c r="C45" s="103"/>
      <c r="D45" s="103"/>
      <c r="E45" s="103"/>
      <c r="F45" s="103"/>
      <c r="G45" s="103"/>
      <c r="H45" s="3" t="s">
        <v>5</v>
      </c>
    </row>
    <row r="46" spans="1:8">
      <c r="B46" s="105"/>
      <c r="C46" s="105"/>
      <c r="D46" s="105"/>
      <c r="E46" s="105"/>
      <c r="F46" s="105"/>
      <c r="G46" s="105"/>
    </row>
    <row r="47" spans="1:8">
      <c r="B47" s="105"/>
      <c r="C47" s="105"/>
      <c r="D47" s="105"/>
      <c r="E47" s="105"/>
      <c r="F47" s="105"/>
      <c r="G47" s="105"/>
    </row>
    <row r="48" spans="1:8">
      <c r="B48" s="105"/>
      <c r="C48" s="105"/>
      <c r="D48" s="105"/>
      <c r="E48" s="105"/>
      <c r="F48" s="105"/>
      <c r="G48" s="105"/>
    </row>
    <row r="49" spans="2:7">
      <c r="B49" s="105"/>
      <c r="C49" s="105"/>
      <c r="D49" s="105"/>
      <c r="E49" s="105"/>
      <c r="F49" s="105"/>
      <c r="G49" s="105"/>
    </row>
    <row r="50" spans="2:7">
      <c r="B50" s="105"/>
      <c r="C50" s="105"/>
      <c r="D50" s="105"/>
      <c r="E50" s="105"/>
      <c r="F50" s="105"/>
      <c r="G50" s="105"/>
    </row>
    <row r="51" spans="2:7">
      <c r="B51" s="105"/>
      <c r="C51" s="105"/>
      <c r="D51" s="105"/>
      <c r="E51" s="105"/>
      <c r="F51" s="105"/>
      <c r="G51" s="105"/>
    </row>
    <row r="52" spans="2:7">
      <c r="B52" s="105"/>
      <c r="C52" s="105"/>
      <c r="D52" s="105"/>
      <c r="E52" s="105"/>
      <c r="F52" s="105"/>
      <c r="G52" s="105"/>
    </row>
    <row r="53" spans="2:7">
      <c r="B53" s="105"/>
      <c r="C53" s="105"/>
      <c r="D53" s="105"/>
      <c r="E53" s="105"/>
      <c r="F53" s="105"/>
      <c r="G53" s="105"/>
    </row>
    <row r="54" spans="2:7">
      <c r="B54" s="105"/>
      <c r="C54" s="105"/>
      <c r="D54" s="105"/>
      <c r="E54" s="105"/>
      <c r="F54" s="105"/>
      <c r="G54" s="105"/>
    </row>
    <row r="55" spans="2:7">
      <c r="B55" s="105"/>
      <c r="C55" s="105"/>
      <c r="D55" s="105"/>
      <c r="E55" s="105"/>
      <c r="F55" s="105"/>
      <c r="G55" s="105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90"/>
  <sheetViews>
    <sheetView workbookViewId="0">
      <selection activeCell="H39" sqref="H39:I39"/>
    </sheetView>
  </sheetViews>
  <sheetFormatPr defaultRowHeight="12.75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9" ht="13.5" thickTop="1">
      <c r="A1" s="106" t="s">
        <v>48</v>
      </c>
      <c r="B1" s="107"/>
      <c r="C1" s="108" t="str">
        <f>CONCATENATE(cislostavby," ",nazevstavby)</f>
        <v>1202 LUKO STROJÍRNY s.r.o. - zateplení objektů</v>
      </c>
      <c r="D1" s="109"/>
      <c r="E1" s="110"/>
      <c r="F1" s="109"/>
      <c r="G1" s="111" t="s">
        <v>49</v>
      </c>
      <c r="H1" s="112">
        <v>1</v>
      </c>
      <c r="I1" s="113"/>
    </row>
    <row r="2" spans="1:9" ht="13.5" thickBot="1">
      <c r="A2" s="114" t="s">
        <v>50</v>
      </c>
      <c r="B2" s="115"/>
      <c r="C2" s="116" t="str">
        <f>CONCATENATE(cisloobjektu," ",nazevobjektu)</f>
        <v>SO 01 Zateplení objektu 24</v>
      </c>
      <c r="D2" s="117"/>
      <c r="E2" s="118"/>
      <c r="F2" s="117"/>
      <c r="G2" s="119" t="s">
        <v>85</v>
      </c>
      <c r="H2" s="120"/>
      <c r="I2" s="121"/>
    </row>
    <row r="3" spans="1:9" ht="13.5" thickTop="1">
      <c r="F3" s="37"/>
    </row>
    <row r="4" spans="1:9" ht="19.5" customHeight="1">
      <c r="A4" s="122" t="s">
        <v>51</v>
      </c>
      <c r="B4" s="123"/>
      <c r="C4" s="123"/>
      <c r="D4" s="123"/>
      <c r="E4" s="124"/>
      <c r="F4" s="123"/>
      <c r="G4" s="123"/>
      <c r="H4" s="123"/>
      <c r="I4" s="123"/>
    </row>
    <row r="5" spans="1:9" ht="13.5" thickBot="1"/>
    <row r="6" spans="1:9" s="37" customFormat="1" ht="13.5" thickBot="1">
      <c r="A6" s="125"/>
      <c r="B6" s="126" t="s">
        <v>52</v>
      </c>
      <c r="C6" s="126"/>
      <c r="D6" s="127"/>
      <c r="E6" s="128" t="s">
        <v>53</v>
      </c>
      <c r="F6" s="129" t="s">
        <v>54</v>
      </c>
      <c r="G6" s="129" t="s">
        <v>55</v>
      </c>
      <c r="H6" s="129" t="s">
        <v>56</v>
      </c>
      <c r="I6" s="130" t="s">
        <v>30</v>
      </c>
    </row>
    <row r="7" spans="1:9" s="37" customFormat="1">
      <c r="A7" s="230" t="str">
        <f>Položky!B7</f>
        <v>4</v>
      </c>
      <c r="B7" s="131" t="str">
        <f>Položky!C7</f>
        <v>Vodorovné konstrukce</v>
      </c>
      <c r="D7" s="132"/>
      <c r="E7" s="231">
        <f>Položky!BC11</f>
        <v>0</v>
      </c>
      <c r="F7" s="232">
        <f>Položky!BD11</f>
        <v>0</v>
      </c>
      <c r="G7" s="232">
        <f>Položky!BE11</f>
        <v>0</v>
      </c>
      <c r="H7" s="232">
        <f>Položky!BF11</f>
        <v>0</v>
      </c>
      <c r="I7" s="233">
        <f>Položky!BG11</f>
        <v>0</v>
      </c>
    </row>
    <row r="8" spans="1:9" s="37" customFormat="1">
      <c r="A8" s="230" t="str">
        <f>Položky!B12</f>
        <v>61</v>
      </c>
      <c r="B8" s="131" t="str">
        <f>Položky!C12</f>
        <v>Upravy povrchů vnitřní</v>
      </c>
      <c r="D8" s="132"/>
      <c r="E8" s="231">
        <f>Položky!BC16</f>
        <v>0</v>
      </c>
      <c r="F8" s="232">
        <f>Položky!BD16</f>
        <v>0</v>
      </c>
      <c r="G8" s="232">
        <f>Položky!BE16</f>
        <v>0</v>
      </c>
      <c r="H8" s="232">
        <f>Položky!BF16</f>
        <v>0</v>
      </c>
      <c r="I8" s="233">
        <f>Položky!BG16</f>
        <v>0</v>
      </c>
    </row>
    <row r="9" spans="1:9" s="37" customFormat="1">
      <c r="A9" s="230" t="str">
        <f>Položky!B17</f>
        <v>62</v>
      </c>
      <c r="B9" s="131" t="str">
        <f>Položky!C17</f>
        <v>Úpravy povrchů vnější</v>
      </c>
      <c r="D9" s="132"/>
      <c r="E9" s="231">
        <f>Položky!BC51</f>
        <v>0</v>
      </c>
      <c r="F9" s="232">
        <f>Položky!BD51</f>
        <v>0</v>
      </c>
      <c r="G9" s="232">
        <f>Položky!BE51</f>
        <v>0</v>
      </c>
      <c r="H9" s="232">
        <f>Položky!BF51</f>
        <v>0</v>
      </c>
      <c r="I9" s="233">
        <f>Položky!BG51</f>
        <v>0</v>
      </c>
    </row>
    <row r="10" spans="1:9" s="37" customFormat="1">
      <c r="A10" s="230" t="str">
        <f>Položky!B52</f>
        <v>63</v>
      </c>
      <c r="B10" s="131" t="str">
        <f>Položky!C52</f>
        <v>Podlahy a podlahové konstrukce</v>
      </c>
      <c r="D10" s="132"/>
      <c r="E10" s="231">
        <f>Položky!BC56</f>
        <v>0</v>
      </c>
      <c r="F10" s="232">
        <f>Položky!BD56</f>
        <v>0</v>
      </c>
      <c r="G10" s="232">
        <f>Položky!BE56</f>
        <v>0</v>
      </c>
      <c r="H10" s="232">
        <f>Položky!BF56</f>
        <v>0</v>
      </c>
      <c r="I10" s="233">
        <f>Položky!BG56</f>
        <v>0</v>
      </c>
    </row>
    <row r="11" spans="1:9" s="37" customFormat="1">
      <c r="A11" s="230" t="str">
        <f>Položky!B57</f>
        <v>64</v>
      </c>
      <c r="B11" s="131" t="str">
        <f>Položky!C57</f>
        <v>Výplně otvorů</v>
      </c>
      <c r="D11" s="132"/>
      <c r="E11" s="231">
        <f>Položky!BC62</f>
        <v>0</v>
      </c>
      <c r="F11" s="232">
        <f>Položky!BD62</f>
        <v>0</v>
      </c>
      <c r="G11" s="232">
        <f>Položky!BE62</f>
        <v>0</v>
      </c>
      <c r="H11" s="232">
        <f>Položky!BF62</f>
        <v>0</v>
      </c>
      <c r="I11" s="233">
        <f>Položky!BG62</f>
        <v>0</v>
      </c>
    </row>
    <row r="12" spans="1:9" s="37" customFormat="1">
      <c r="A12" s="230" t="str">
        <f>Položky!B63</f>
        <v>94</v>
      </c>
      <c r="B12" s="131" t="str">
        <f>Položky!C63</f>
        <v>Lešení a stavební výtahy</v>
      </c>
      <c r="D12" s="132"/>
      <c r="E12" s="231">
        <f>Položky!BC72</f>
        <v>0</v>
      </c>
      <c r="F12" s="232">
        <f>Položky!BD72</f>
        <v>0</v>
      </c>
      <c r="G12" s="232">
        <f>Položky!BE72</f>
        <v>0</v>
      </c>
      <c r="H12" s="232">
        <f>Položky!BF72</f>
        <v>0</v>
      </c>
      <c r="I12" s="233">
        <f>Položky!BG72</f>
        <v>0</v>
      </c>
    </row>
    <row r="13" spans="1:9" s="37" customFormat="1">
      <c r="A13" s="230" t="str">
        <f>Položky!B73</f>
        <v>95</v>
      </c>
      <c r="B13" s="131" t="str">
        <f>Položky!C73</f>
        <v>Dokončovací konstrukce na pozemních stavbách</v>
      </c>
      <c r="D13" s="132"/>
      <c r="E13" s="231">
        <f>Položky!BC78</f>
        <v>0</v>
      </c>
      <c r="F13" s="232">
        <f>Položky!BD78</f>
        <v>0</v>
      </c>
      <c r="G13" s="232">
        <f>Položky!BE78</f>
        <v>0</v>
      </c>
      <c r="H13" s="232">
        <f>Položky!BF78</f>
        <v>0</v>
      </c>
      <c r="I13" s="233">
        <f>Položky!BG78</f>
        <v>0</v>
      </c>
    </row>
    <row r="14" spans="1:9" s="37" customFormat="1">
      <c r="A14" s="230" t="str">
        <f>Položky!B79</f>
        <v>96</v>
      </c>
      <c r="B14" s="131" t="str">
        <f>Položky!C79</f>
        <v>Bourání konstrukcí</v>
      </c>
      <c r="D14" s="132"/>
      <c r="E14" s="231">
        <f>Položky!BC97</f>
        <v>0</v>
      </c>
      <c r="F14" s="232">
        <f>Položky!BD97</f>
        <v>0</v>
      </c>
      <c r="G14" s="232">
        <f>Položky!BE97</f>
        <v>0</v>
      </c>
      <c r="H14" s="232">
        <f>Položky!BF97</f>
        <v>0</v>
      </c>
      <c r="I14" s="233">
        <f>Položky!BG97</f>
        <v>0</v>
      </c>
    </row>
    <row r="15" spans="1:9" s="37" customFormat="1">
      <c r="A15" s="230" t="str">
        <f>Položky!B98</f>
        <v>97</v>
      </c>
      <c r="B15" s="131" t="str">
        <f>Položky!C98</f>
        <v>Prorážení otvorů</v>
      </c>
      <c r="D15" s="132"/>
      <c r="E15" s="231">
        <f>Položky!BC101</f>
        <v>0</v>
      </c>
      <c r="F15" s="232">
        <f>Položky!BD101</f>
        <v>0</v>
      </c>
      <c r="G15" s="232">
        <f>Položky!BE101</f>
        <v>0</v>
      </c>
      <c r="H15" s="232">
        <f>Položky!BF101</f>
        <v>0</v>
      </c>
      <c r="I15" s="233">
        <f>Položky!BG101</f>
        <v>0</v>
      </c>
    </row>
    <row r="16" spans="1:9" s="37" customFormat="1">
      <c r="A16" s="230" t="str">
        <f>Položky!B102</f>
        <v>99</v>
      </c>
      <c r="B16" s="131" t="str">
        <f>Položky!C102</f>
        <v>Staveništní přesun hmot</v>
      </c>
      <c r="D16" s="132"/>
      <c r="E16" s="231">
        <f>Položky!BC104</f>
        <v>0</v>
      </c>
      <c r="F16" s="232">
        <f>Položky!BD104</f>
        <v>0</v>
      </c>
      <c r="G16" s="232">
        <f>Položky!BE104</f>
        <v>0</v>
      </c>
      <c r="H16" s="232">
        <f>Položky!BF104</f>
        <v>0</v>
      </c>
      <c r="I16" s="233">
        <f>Položky!BG104</f>
        <v>0</v>
      </c>
    </row>
    <row r="17" spans="1:57" s="37" customFormat="1">
      <c r="A17" s="230" t="str">
        <f>Položky!B105</f>
        <v>712</v>
      </c>
      <c r="B17" s="131" t="str">
        <f>Položky!C105</f>
        <v>Živičné krytiny</v>
      </c>
      <c r="D17" s="132"/>
      <c r="E17" s="231">
        <f>Položky!BC112</f>
        <v>0</v>
      </c>
      <c r="F17" s="232">
        <f>Položky!BD112</f>
        <v>0</v>
      </c>
      <c r="G17" s="232">
        <f>Položky!BE112</f>
        <v>0</v>
      </c>
      <c r="H17" s="232">
        <f>Položky!BF112</f>
        <v>0</v>
      </c>
      <c r="I17" s="233">
        <f>Položky!BG112</f>
        <v>0</v>
      </c>
    </row>
    <row r="18" spans="1:57" s="37" customFormat="1">
      <c r="A18" s="230" t="str">
        <f>Položky!B113</f>
        <v>713</v>
      </c>
      <c r="B18" s="131" t="str">
        <f>Položky!C113</f>
        <v>Izolace tepelné</v>
      </c>
      <c r="D18" s="132"/>
      <c r="E18" s="231">
        <f>Položky!BC144</f>
        <v>0</v>
      </c>
      <c r="F18" s="232">
        <f>Položky!BD144</f>
        <v>0</v>
      </c>
      <c r="G18" s="232">
        <f>Položky!BE144</f>
        <v>0</v>
      </c>
      <c r="H18" s="232">
        <f>Položky!BF144</f>
        <v>0</v>
      </c>
      <c r="I18" s="233">
        <f>Položky!BG144</f>
        <v>0</v>
      </c>
    </row>
    <row r="19" spans="1:57" s="37" customFormat="1">
      <c r="A19" s="230" t="str">
        <f>Položky!B145</f>
        <v>762</v>
      </c>
      <c r="B19" s="131" t="str">
        <f>Položky!C145</f>
        <v>Konstrukce tesařské</v>
      </c>
      <c r="D19" s="132"/>
      <c r="E19" s="231">
        <f>Položky!BC153</f>
        <v>0</v>
      </c>
      <c r="F19" s="232">
        <f>Položky!BD153</f>
        <v>0</v>
      </c>
      <c r="G19" s="232">
        <f>Položky!BE153</f>
        <v>0</v>
      </c>
      <c r="H19" s="232">
        <f>Položky!BF153</f>
        <v>0</v>
      </c>
      <c r="I19" s="233">
        <f>Položky!BG153</f>
        <v>0</v>
      </c>
    </row>
    <row r="20" spans="1:57" s="37" customFormat="1">
      <c r="A20" s="230" t="str">
        <f>Položky!B154</f>
        <v>764</v>
      </c>
      <c r="B20" s="131" t="str">
        <f>Položky!C154</f>
        <v>Konstrukce klempířské</v>
      </c>
      <c r="D20" s="132"/>
      <c r="E20" s="231">
        <f>Položky!BC169</f>
        <v>0</v>
      </c>
      <c r="F20" s="232">
        <f>Položky!BD169</f>
        <v>0</v>
      </c>
      <c r="G20" s="232">
        <f>Položky!BE169</f>
        <v>0</v>
      </c>
      <c r="H20" s="232">
        <f>Položky!BF169</f>
        <v>0</v>
      </c>
      <c r="I20" s="233">
        <f>Položky!BG169</f>
        <v>0</v>
      </c>
    </row>
    <row r="21" spans="1:57" s="37" customFormat="1">
      <c r="A21" s="230" t="str">
        <f>Položky!B170</f>
        <v>766</v>
      </c>
      <c r="B21" s="131" t="str">
        <f>Položky!C170</f>
        <v>Konstrukce truhlářské</v>
      </c>
      <c r="D21" s="132"/>
      <c r="E21" s="231">
        <f>Položky!BC253</f>
        <v>0</v>
      </c>
      <c r="F21" s="232">
        <f>Položky!BD253</f>
        <v>0</v>
      </c>
      <c r="G21" s="232">
        <f>Položky!BE253</f>
        <v>0</v>
      </c>
      <c r="H21" s="232">
        <f>Položky!BF253</f>
        <v>0</v>
      </c>
      <c r="I21" s="233">
        <f>Položky!BG253</f>
        <v>0</v>
      </c>
    </row>
    <row r="22" spans="1:57" s="37" customFormat="1">
      <c r="A22" s="230" t="str">
        <f>Položky!B254</f>
        <v>767</v>
      </c>
      <c r="B22" s="131" t="str">
        <f>Položky!C254</f>
        <v>Konstrukce zámečnické</v>
      </c>
      <c r="D22" s="132"/>
      <c r="E22" s="231">
        <f>Položky!BC263</f>
        <v>0</v>
      </c>
      <c r="F22" s="232">
        <f>Položky!BD263</f>
        <v>0</v>
      </c>
      <c r="G22" s="232">
        <f>Položky!BE263</f>
        <v>0</v>
      </c>
      <c r="H22" s="232">
        <f>Položky!BF263</f>
        <v>0</v>
      </c>
      <c r="I22" s="233">
        <f>Položky!BG263</f>
        <v>0</v>
      </c>
    </row>
    <row r="23" spans="1:57" s="37" customFormat="1">
      <c r="A23" s="230" t="str">
        <f>Položky!B264</f>
        <v>784</v>
      </c>
      <c r="B23" s="131" t="str">
        <f>Položky!C264</f>
        <v>Malby</v>
      </c>
      <c r="D23" s="132"/>
      <c r="E23" s="231">
        <f>Položky!BC272</f>
        <v>0</v>
      </c>
      <c r="F23" s="232">
        <f>Položky!BD272</f>
        <v>0</v>
      </c>
      <c r="G23" s="232">
        <f>Položky!BE272</f>
        <v>0</v>
      </c>
      <c r="H23" s="232">
        <f>Položky!BF272</f>
        <v>0</v>
      </c>
      <c r="I23" s="233">
        <f>Položky!BG272</f>
        <v>0</v>
      </c>
    </row>
    <row r="24" spans="1:57" s="37" customFormat="1">
      <c r="A24" s="230" t="str">
        <f>Položky!B273</f>
        <v>787</v>
      </c>
      <c r="B24" s="131" t="str">
        <f>Položky!C273</f>
        <v>Zasklívání</v>
      </c>
      <c r="D24" s="132"/>
      <c r="E24" s="231">
        <f>Položky!BC277</f>
        <v>0</v>
      </c>
      <c r="F24" s="232">
        <f>Položky!BD277</f>
        <v>0</v>
      </c>
      <c r="G24" s="232">
        <f>Položky!BE277</f>
        <v>0</v>
      </c>
      <c r="H24" s="232">
        <f>Položky!BF277</f>
        <v>0</v>
      </c>
      <c r="I24" s="233">
        <f>Položky!BG277</f>
        <v>0</v>
      </c>
    </row>
    <row r="25" spans="1:57" s="37" customFormat="1" ht="13.5" thickBot="1">
      <c r="A25" s="230" t="str">
        <f>Položky!B278</f>
        <v>D96</v>
      </c>
      <c r="B25" s="131" t="str">
        <f>Položky!C278</f>
        <v>Přesuny suti a vybouraných hmot</v>
      </c>
      <c r="D25" s="132"/>
      <c r="E25" s="231">
        <f>Položky!BC282</f>
        <v>0</v>
      </c>
      <c r="F25" s="232">
        <f>Položky!BD282</f>
        <v>0</v>
      </c>
      <c r="G25" s="232">
        <f>Položky!BE282</f>
        <v>0</v>
      </c>
      <c r="H25" s="232">
        <f>Položky!BF282</f>
        <v>0</v>
      </c>
      <c r="I25" s="233">
        <f>Položky!BG282</f>
        <v>0</v>
      </c>
    </row>
    <row r="26" spans="1:57" s="139" customFormat="1" ht="13.5" thickBot="1">
      <c r="A26" s="133"/>
      <c r="B26" s="134" t="s">
        <v>57</v>
      </c>
      <c r="C26" s="134"/>
      <c r="D26" s="135"/>
      <c r="E26" s="136">
        <f>SUM(E7:E25)</f>
        <v>0</v>
      </c>
      <c r="F26" s="137">
        <f>SUM(F7:F25)</f>
        <v>0</v>
      </c>
      <c r="G26" s="137">
        <f>SUM(G7:G25)</f>
        <v>0</v>
      </c>
      <c r="H26" s="137">
        <f>SUM(H7:H25)</f>
        <v>0</v>
      </c>
      <c r="I26" s="138">
        <f>SUM(I7:I25)</f>
        <v>0</v>
      </c>
    </row>
    <row r="27" spans="1:57">
      <c r="A27" s="37"/>
      <c r="B27" s="37"/>
      <c r="C27" s="37"/>
      <c r="D27" s="37"/>
      <c r="E27" s="37"/>
      <c r="F27" s="37"/>
      <c r="G27" s="37"/>
      <c r="H27" s="37"/>
      <c r="I27" s="37"/>
    </row>
    <row r="28" spans="1:57" ht="19.5" customHeight="1">
      <c r="A28" s="123" t="s">
        <v>58</v>
      </c>
      <c r="B28" s="123"/>
      <c r="C28" s="123"/>
      <c r="D28" s="123"/>
      <c r="E28" s="123"/>
      <c r="F28" s="123"/>
      <c r="G28" s="140"/>
      <c r="H28" s="123"/>
      <c r="I28" s="123"/>
      <c r="BA28" s="43"/>
      <c r="BB28" s="43"/>
      <c r="BC28" s="43"/>
      <c r="BD28" s="43"/>
      <c r="BE28" s="43"/>
    </row>
    <row r="29" spans="1:57" ht="13.5" thickBot="1"/>
    <row r="30" spans="1:57">
      <c r="A30" s="75" t="s">
        <v>59</v>
      </c>
      <c r="B30" s="76"/>
      <c r="C30" s="76"/>
      <c r="D30" s="141"/>
      <c r="E30" s="142" t="s">
        <v>60</v>
      </c>
      <c r="F30" s="143" t="s">
        <v>61</v>
      </c>
      <c r="G30" s="144" t="s">
        <v>62</v>
      </c>
      <c r="H30" s="145"/>
      <c r="I30" s="146" t="s">
        <v>60</v>
      </c>
    </row>
    <row r="31" spans="1:57">
      <c r="A31" s="67" t="s">
        <v>375</v>
      </c>
      <c r="B31" s="58"/>
      <c r="C31" s="58"/>
      <c r="D31" s="147"/>
      <c r="E31" s="148"/>
      <c r="F31" s="149"/>
      <c r="G31" s="150">
        <f>CHOOSE(BA31+1,HSV+PSV,HSV+PSV+Mont,HSV+PSV+Dodavka+Mont,HSV,PSV,Mont,Dodavka,Mont+Dodavka,0)</f>
        <v>0</v>
      </c>
      <c r="H31" s="151"/>
      <c r="I31" s="152">
        <f>E31+F31*G31/100</f>
        <v>0</v>
      </c>
      <c r="BA31" s="3">
        <v>0</v>
      </c>
    </row>
    <row r="32" spans="1:57">
      <c r="A32" s="67" t="s">
        <v>376</v>
      </c>
      <c r="B32" s="58"/>
      <c r="C32" s="58"/>
      <c r="D32" s="147"/>
      <c r="E32" s="148"/>
      <c r="F32" s="149"/>
      <c r="G32" s="150">
        <f>CHOOSE(BA32+1,HSV+PSV,HSV+PSV+Mont,HSV+PSV+Dodavka+Mont,HSV,PSV,Mont,Dodavka,Mont+Dodavka,0)</f>
        <v>0</v>
      </c>
      <c r="H32" s="151"/>
      <c r="I32" s="152">
        <f>E32+F32*G32/100</f>
        <v>0</v>
      </c>
      <c r="BA32" s="3">
        <v>0</v>
      </c>
    </row>
    <row r="33" spans="1:53">
      <c r="A33" s="67" t="s">
        <v>377</v>
      </c>
      <c r="B33" s="58"/>
      <c r="C33" s="58"/>
      <c r="D33" s="147"/>
      <c r="E33" s="148"/>
      <c r="F33" s="149"/>
      <c r="G33" s="150">
        <f>CHOOSE(BA33+1,HSV+PSV,HSV+PSV+Mont,HSV+PSV+Dodavka+Mont,HSV,PSV,Mont,Dodavka,Mont+Dodavka,0)</f>
        <v>0</v>
      </c>
      <c r="H33" s="151"/>
      <c r="I33" s="152">
        <f>E33+F33*G33/100</f>
        <v>0</v>
      </c>
      <c r="BA33" s="3">
        <v>0</v>
      </c>
    </row>
    <row r="34" spans="1:53">
      <c r="A34" s="67" t="s">
        <v>378</v>
      </c>
      <c r="B34" s="58"/>
      <c r="C34" s="58"/>
      <c r="D34" s="147"/>
      <c r="E34" s="148"/>
      <c r="F34" s="149"/>
      <c r="G34" s="150">
        <f>CHOOSE(BA34+1,HSV+PSV,HSV+PSV+Mont,HSV+PSV+Dodavka+Mont,HSV,PSV,Mont,Dodavka,Mont+Dodavka,0)</f>
        <v>0</v>
      </c>
      <c r="H34" s="151"/>
      <c r="I34" s="152">
        <f>E34+F34*G34/100</f>
        <v>0</v>
      </c>
      <c r="BA34" s="3">
        <v>0</v>
      </c>
    </row>
    <row r="35" spans="1:53">
      <c r="A35" s="67" t="s">
        <v>379</v>
      </c>
      <c r="B35" s="58"/>
      <c r="C35" s="58"/>
      <c r="D35" s="147"/>
      <c r="E35" s="148"/>
      <c r="F35" s="149"/>
      <c r="G35" s="150">
        <f>CHOOSE(BA35+1,HSV+PSV,HSV+PSV+Mont,HSV+PSV+Dodavka+Mont,HSV,PSV,Mont,Dodavka,Mont+Dodavka,0)</f>
        <v>0</v>
      </c>
      <c r="H35" s="151"/>
      <c r="I35" s="152">
        <f>E35+F35*G35/100</f>
        <v>0</v>
      </c>
      <c r="BA35" s="3">
        <v>1</v>
      </c>
    </row>
    <row r="36" spans="1:53">
      <c r="A36" s="67" t="s">
        <v>380</v>
      </c>
      <c r="B36" s="58"/>
      <c r="C36" s="58"/>
      <c r="D36" s="147"/>
      <c r="E36" s="148"/>
      <c r="F36" s="149"/>
      <c r="G36" s="150">
        <f>CHOOSE(BA36+1,HSV+PSV,HSV+PSV+Mont,HSV+PSV+Dodavka+Mont,HSV,PSV,Mont,Dodavka,Mont+Dodavka,0)</f>
        <v>0</v>
      </c>
      <c r="H36" s="151"/>
      <c r="I36" s="152">
        <f>E36+F36*G36/100</f>
        <v>0</v>
      </c>
      <c r="BA36" s="3">
        <v>1</v>
      </c>
    </row>
    <row r="37" spans="1:53">
      <c r="A37" s="67" t="s">
        <v>381</v>
      </c>
      <c r="B37" s="58"/>
      <c r="C37" s="58"/>
      <c r="D37" s="147"/>
      <c r="E37" s="148"/>
      <c r="F37" s="149"/>
      <c r="G37" s="150">
        <f>CHOOSE(BA37+1,HSV+PSV,HSV+PSV+Mont,HSV+PSV+Dodavka+Mont,HSV,PSV,Mont,Dodavka,Mont+Dodavka,0)</f>
        <v>0</v>
      </c>
      <c r="H37" s="151"/>
      <c r="I37" s="152">
        <f>E37+F37*G37/100</f>
        <v>0</v>
      </c>
      <c r="BA37" s="3">
        <v>2</v>
      </c>
    </row>
    <row r="38" spans="1:53">
      <c r="A38" s="67" t="s">
        <v>382</v>
      </c>
      <c r="B38" s="58"/>
      <c r="C38" s="58"/>
      <c r="D38" s="147"/>
      <c r="E38" s="148"/>
      <c r="F38" s="149"/>
      <c r="G38" s="150">
        <f>CHOOSE(BA38+1,HSV+PSV,HSV+PSV+Mont,HSV+PSV+Dodavka+Mont,HSV,PSV,Mont,Dodavka,Mont+Dodavka,0)</f>
        <v>0</v>
      </c>
      <c r="H38" s="151"/>
      <c r="I38" s="152">
        <f>E38+F38*G38/100</f>
        <v>0</v>
      </c>
      <c r="BA38" s="3">
        <v>2</v>
      </c>
    </row>
    <row r="39" spans="1:53" ht="13.5" thickBot="1">
      <c r="A39" s="153"/>
      <c r="B39" s="154" t="s">
        <v>63</v>
      </c>
      <c r="C39" s="155"/>
      <c r="D39" s="156"/>
      <c r="E39" s="157"/>
      <c r="F39" s="158"/>
      <c r="G39" s="158"/>
      <c r="H39" s="159">
        <f>SUM(I31:I38)</f>
        <v>0</v>
      </c>
      <c r="I39" s="160"/>
    </row>
    <row r="41" spans="1:53">
      <c r="B41" s="139"/>
      <c r="F41" s="161"/>
      <c r="G41" s="162"/>
      <c r="H41" s="162"/>
      <c r="I41" s="163"/>
    </row>
    <row r="42" spans="1:53">
      <c r="F42" s="161"/>
      <c r="G42" s="162"/>
      <c r="H42" s="162"/>
      <c r="I42" s="163"/>
    </row>
    <row r="43" spans="1:53">
      <c r="F43" s="161"/>
      <c r="G43" s="162"/>
      <c r="H43" s="162"/>
      <c r="I43" s="163"/>
    </row>
    <row r="44" spans="1:53">
      <c r="F44" s="161"/>
      <c r="G44" s="162"/>
      <c r="H44" s="162"/>
      <c r="I44" s="163"/>
    </row>
    <row r="45" spans="1:53">
      <c r="F45" s="161"/>
      <c r="G45" s="162"/>
      <c r="H45" s="162"/>
      <c r="I45" s="163"/>
    </row>
    <row r="46" spans="1:53">
      <c r="F46" s="161"/>
      <c r="G46" s="162"/>
      <c r="H46" s="162"/>
      <c r="I46" s="163"/>
    </row>
    <row r="47" spans="1:53">
      <c r="F47" s="161"/>
      <c r="G47" s="162"/>
      <c r="H47" s="162"/>
      <c r="I47" s="163"/>
    </row>
    <row r="48" spans="1:53">
      <c r="F48" s="161"/>
      <c r="G48" s="162"/>
      <c r="H48" s="162"/>
      <c r="I48" s="163"/>
    </row>
    <row r="49" spans="6:9">
      <c r="F49" s="161"/>
      <c r="G49" s="162"/>
      <c r="H49" s="162"/>
      <c r="I49" s="163"/>
    </row>
    <row r="50" spans="6:9">
      <c r="F50" s="161"/>
      <c r="G50" s="162"/>
      <c r="H50" s="162"/>
      <c r="I50" s="163"/>
    </row>
    <row r="51" spans="6:9">
      <c r="F51" s="161"/>
      <c r="G51" s="162"/>
      <c r="H51" s="162"/>
      <c r="I51" s="163"/>
    </row>
    <row r="52" spans="6:9">
      <c r="F52" s="161"/>
      <c r="G52" s="162"/>
      <c r="H52" s="162"/>
      <c r="I52" s="163"/>
    </row>
    <row r="53" spans="6:9">
      <c r="F53" s="161"/>
      <c r="G53" s="162"/>
      <c r="H53" s="162"/>
      <c r="I53" s="163"/>
    </row>
    <row r="54" spans="6:9">
      <c r="F54" s="161"/>
      <c r="G54" s="162"/>
      <c r="H54" s="162"/>
      <c r="I54" s="163"/>
    </row>
    <row r="55" spans="6:9">
      <c r="F55" s="161"/>
      <c r="G55" s="162"/>
      <c r="H55" s="162"/>
      <c r="I55" s="163"/>
    </row>
    <row r="56" spans="6:9">
      <c r="F56" s="161"/>
      <c r="G56" s="162"/>
      <c r="H56" s="162"/>
      <c r="I56" s="163"/>
    </row>
    <row r="57" spans="6:9">
      <c r="F57" s="161"/>
      <c r="G57" s="162"/>
      <c r="H57" s="162"/>
      <c r="I57" s="163"/>
    </row>
    <row r="58" spans="6:9">
      <c r="F58" s="161"/>
      <c r="G58" s="162"/>
      <c r="H58" s="162"/>
      <c r="I58" s="163"/>
    </row>
    <row r="59" spans="6:9">
      <c r="F59" s="161"/>
      <c r="G59" s="162"/>
      <c r="H59" s="162"/>
      <c r="I59" s="163"/>
    </row>
    <row r="60" spans="6:9">
      <c r="F60" s="161"/>
      <c r="G60" s="162"/>
      <c r="H60" s="162"/>
      <c r="I60" s="163"/>
    </row>
    <row r="61" spans="6:9">
      <c r="F61" s="161"/>
      <c r="G61" s="162"/>
      <c r="H61" s="162"/>
      <c r="I61" s="163"/>
    </row>
    <row r="62" spans="6:9">
      <c r="F62" s="161"/>
      <c r="G62" s="162"/>
      <c r="H62" s="162"/>
      <c r="I62" s="163"/>
    </row>
    <row r="63" spans="6:9">
      <c r="F63" s="161"/>
      <c r="G63" s="162"/>
      <c r="H63" s="162"/>
      <c r="I63" s="163"/>
    </row>
    <row r="64" spans="6:9">
      <c r="F64" s="161"/>
      <c r="G64" s="162"/>
      <c r="H64" s="162"/>
      <c r="I64" s="163"/>
    </row>
    <row r="65" spans="6:9">
      <c r="F65" s="161"/>
      <c r="G65" s="162"/>
      <c r="H65" s="162"/>
      <c r="I65" s="163"/>
    </row>
    <row r="66" spans="6:9">
      <c r="F66" s="161"/>
      <c r="G66" s="162"/>
      <c r="H66" s="162"/>
      <c r="I66" s="163"/>
    </row>
    <row r="67" spans="6:9">
      <c r="F67" s="161"/>
      <c r="G67" s="162"/>
      <c r="H67" s="162"/>
      <c r="I67" s="163"/>
    </row>
    <row r="68" spans="6:9">
      <c r="F68" s="161"/>
      <c r="G68" s="162"/>
      <c r="H68" s="162"/>
      <c r="I68" s="163"/>
    </row>
    <row r="69" spans="6:9">
      <c r="F69" s="161"/>
      <c r="G69" s="162"/>
      <c r="H69" s="162"/>
      <c r="I69" s="163"/>
    </row>
    <row r="70" spans="6:9">
      <c r="F70" s="161"/>
      <c r="G70" s="162"/>
      <c r="H70" s="162"/>
      <c r="I70" s="163"/>
    </row>
    <row r="71" spans="6:9">
      <c r="F71" s="161"/>
      <c r="G71" s="162"/>
      <c r="H71" s="162"/>
      <c r="I71" s="163"/>
    </row>
    <row r="72" spans="6:9">
      <c r="F72" s="161"/>
      <c r="G72" s="162"/>
      <c r="H72" s="162"/>
      <c r="I72" s="163"/>
    </row>
    <row r="73" spans="6:9">
      <c r="F73" s="161"/>
      <c r="G73" s="162"/>
      <c r="H73" s="162"/>
      <c r="I73" s="163"/>
    </row>
    <row r="74" spans="6:9">
      <c r="F74" s="161"/>
      <c r="G74" s="162"/>
      <c r="H74" s="162"/>
      <c r="I74" s="163"/>
    </row>
    <row r="75" spans="6:9">
      <c r="F75" s="161"/>
      <c r="G75" s="162"/>
      <c r="H75" s="162"/>
      <c r="I75" s="163"/>
    </row>
    <row r="76" spans="6:9">
      <c r="F76" s="161"/>
      <c r="G76" s="162"/>
      <c r="H76" s="162"/>
      <c r="I76" s="163"/>
    </row>
    <row r="77" spans="6:9">
      <c r="F77" s="161"/>
      <c r="G77" s="162"/>
      <c r="H77" s="162"/>
      <c r="I77" s="163"/>
    </row>
    <row r="78" spans="6:9">
      <c r="F78" s="161"/>
      <c r="G78" s="162"/>
      <c r="H78" s="162"/>
      <c r="I78" s="163"/>
    </row>
    <row r="79" spans="6:9">
      <c r="F79" s="161"/>
      <c r="G79" s="162"/>
      <c r="H79" s="162"/>
      <c r="I79" s="163"/>
    </row>
    <row r="80" spans="6:9">
      <c r="F80" s="161"/>
      <c r="G80" s="162"/>
      <c r="H80" s="162"/>
      <c r="I80" s="163"/>
    </row>
    <row r="81" spans="6:9">
      <c r="F81" s="161"/>
      <c r="G81" s="162"/>
      <c r="H81" s="162"/>
      <c r="I81" s="163"/>
    </row>
    <row r="82" spans="6:9">
      <c r="F82" s="161"/>
      <c r="G82" s="162"/>
      <c r="H82" s="162"/>
      <c r="I82" s="163"/>
    </row>
    <row r="83" spans="6:9">
      <c r="F83" s="161"/>
      <c r="G83" s="162"/>
      <c r="H83" s="162"/>
      <c r="I83" s="163"/>
    </row>
    <row r="84" spans="6:9">
      <c r="F84" s="161"/>
      <c r="G84" s="162"/>
      <c r="H84" s="162"/>
      <c r="I84" s="163"/>
    </row>
    <row r="85" spans="6:9">
      <c r="F85" s="161"/>
      <c r="G85" s="162"/>
      <c r="H85" s="162"/>
      <c r="I85" s="163"/>
    </row>
    <row r="86" spans="6:9">
      <c r="F86" s="161"/>
      <c r="G86" s="162"/>
      <c r="H86" s="162"/>
      <c r="I86" s="163"/>
    </row>
    <row r="87" spans="6:9">
      <c r="F87" s="161"/>
      <c r="G87" s="162"/>
      <c r="H87" s="162"/>
      <c r="I87" s="163"/>
    </row>
    <row r="88" spans="6:9">
      <c r="F88" s="161"/>
      <c r="G88" s="162"/>
      <c r="H88" s="162"/>
      <c r="I88" s="163"/>
    </row>
    <row r="89" spans="6:9">
      <c r="F89" s="161"/>
      <c r="G89" s="162"/>
      <c r="H89" s="162"/>
      <c r="I89" s="163"/>
    </row>
    <row r="90" spans="6:9">
      <c r="F90" s="161"/>
      <c r="G90" s="162"/>
      <c r="H90" s="162"/>
      <c r="I90" s="163"/>
    </row>
  </sheetData>
  <mergeCells count="4">
    <mergeCell ref="A1:B1"/>
    <mergeCell ref="A2:B2"/>
    <mergeCell ref="G2:I2"/>
    <mergeCell ref="H39:I39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D355"/>
  <sheetViews>
    <sheetView showGridLines="0" showZeros="0" zoomScaleNormal="100" workbookViewId="0">
      <selection activeCell="A282" sqref="A282:IV284"/>
    </sheetView>
  </sheetViews>
  <sheetFormatPr defaultRowHeight="12.75"/>
  <cols>
    <col min="1" max="1" width="4.42578125" style="165" customWidth="1"/>
    <col min="2" max="2" width="11.5703125" style="165" customWidth="1"/>
    <col min="3" max="3" width="40.42578125" style="165" customWidth="1"/>
    <col min="4" max="4" width="5.5703125" style="165" customWidth="1"/>
    <col min="5" max="5" width="8.5703125" style="177" customWidth="1"/>
    <col min="6" max="6" width="9.85546875" style="165" customWidth="1"/>
    <col min="7" max="7" width="13.85546875" style="165" customWidth="1"/>
    <col min="8" max="11" width="11.140625" style="165" customWidth="1"/>
    <col min="12" max="12" width="75.42578125" style="165" customWidth="1"/>
    <col min="13" max="13" width="45.28515625" style="165" customWidth="1"/>
    <col min="14" max="14" width="75.42578125" style="165" customWidth="1"/>
    <col min="15" max="15" width="45.28515625" style="165" customWidth="1"/>
    <col min="16" max="16384" width="9.140625" style="165"/>
  </cols>
  <sheetData>
    <row r="1" spans="1:82" ht="15.75">
      <c r="A1" s="164" t="s">
        <v>80</v>
      </c>
      <c r="B1" s="164"/>
      <c r="C1" s="164"/>
      <c r="D1" s="164"/>
      <c r="E1" s="164"/>
      <c r="F1" s="164"/>
      <c r="G1" s="164"/>
    </row>
    <row r="2" spans="1:82" ht="14.25" customHeight="1" thickBot="1">
      <c r="B2" s="166"/>
      <c r="C2" s="167"/>
      <c r="D2" s="167"/>
      <c r="E2" s="168"/>
      <c r="F2" s="167"/>
      <c r="G2" s="167"/>
    </row>
    <row r="3" spans="1:82" ht="13.5" thickTop="1">
      <c r="A3" s="106" t="s">
        <v>48</v>
      </c>
      <c r="B3" s="107"/>
      <c r="C3" s="108" t="str">
        <f>CONCATENATE(cislostavby," ",nazevstavby)</f>
        <v>1202 LUKO STROJÍRNY s.r.o. - zateplení objektů</v>
      </c>
      <c r="D3" s="109"/>
      <c r="E3" s="169" t="s">
        <v>64</v>
      </c>
      <c r="F3" s="170">
        <f>Rekapitulace!H1</f>
        <v>1</v>
      </c>
      <c r="G3" s="171"/>
    </row>
    <row r="4" spans="1:82" ht="13.5" thickBot="1">
      <c r="A4" s="172" t="s">
        <v>50</v>
      </c>
      <c r="B4" s="115"/>
      <c r="C4" s="116" t="str">
        <f>CONCATENATE(cisloobjektu," ",nazevobjektu)</f>
        <v>SO 01 Zateplení objektu 24</v>
      </c>
      <c r="D4" s="117"/>
      <c r="E4" s="173" t="str">
        <f>Rekapitulace!G2</f>
        <v>Projektový rozpočet  revize</v>
      </c>
      <c r="F4" s="174"/>
      <c r="G4" s="175"/>
    </row>
    <row r="5" spans="1:82" ht="13.5" thickTop="1">
      <c r="A5" s="176"/>
      <c r="G5" s="178"/>
    </row>
    <row r="6" spans="1:82" ht="22.5">
      <c r="A6" s="179" t="s">
        <v>65</v>
      </c>
      <c r="B6" s="180" t="s">
        <v>66</v>
      </c>
      <c r="C6" s="180" t="s">
        <v>67</v>
      </c>
      <c r="D6" s="180" t="s">
        <v>68</v>
      </c>
      <c r="E6" s="181" t="s">
        <v>69</v>
      </c>
      <c r="F6" s="180" t="s">
        <v>70</v>
      </c>
      <c r="G6" s="182" t="s">
        <v>71</v>
      </c>
      <c r="H6" s="183" t="s">
        <v>72</v>
      </c>
      <c r="I6" s="183" t="s">
        <v>73</v>
      </c>
      <c r="J6" s="183" t="s">
        <v>74</v>
      </c>
      <c r="K6" s="183" t="s">
        <v>75</v>
      </c>
    </row>
    <row r="7" spans="1:82">
      <c r="A7" s="184" t="s">
        <v>76</v>
      </c>
      <c r="B7" s="185" t="s">
        <v>86</v>
      </c>
      <c r="C7" s="186" t="s">
        <v>87</v>
      </c>
      <c r="D7" s="187"/>
      <c r="E7" s="188"/>
      <c r="F7" s="188"/>
      <c r="G7" s="189"/>
      <c r="H7" s="190"/>
      <c r="I7" s="191"/>
      <c r="J7" s="190"/>
      <c r="K7" s="191"/>
      <c r="Q7" s="192">
        <v>1</v>
      </c>
    </row>
    <row r="8" spans="1:82">
      <c r="A8" s="193">
        <v>1</v>
      </c>
      <c r="B8" s="194" t="s">
        <v>88</v>
      </c>
      <c r="C8" s="195" t="s">
        <v>89</v>
      </c>
      <c r="D8" s="196" t="s">
        <v>90</v>
      </c>
      <c r="E8" s="197">
        <v>30.96</v>
      </c>
      <c r="F8" s="197">
        <v>0</v>
      </c>
      <c r="G8" s="198">
        <f>E8*F8</f>
        <v>0</v>
      </c>
      <c r="H8" s="199">
        <v>1.8409999999999999E-2</v>
      </c>
      <c r="I8" s="199">
        <f>E8*H8</f>
        <v>0.56997359999999997</v>
      </c>
      <c r="J8" s="199">
        <v>0</v>
      </c>
      <c r="K8" s="199">
        <f>E8*J8</f>
        <v>0</v>
      </c>
      <c r="Q8" s="192">
        <v>2</v>
      </c>
      <c r="AA8" s="165">
        <v>1</v>
      </c>
      <c r="AB8" s="165">
        <v>1</v>
      </c>
      <c r="AC8" s="165">
        <v>1</v>
      </c>
      <c r="BB8" s="165">
        <v>1</v>
      </c>
      <c r="BC8" s="165">
        <f>IF(BB8=1,G8,0)</f>
        <v>0</v>
      </c>
      <c r="BD8" s="165">
        <f>IF(BB8=2,G8,0)</f>
        <v>0</v>
      </c>
      <c r="BE8" s="165">
        <f>IF(BB8=3,G8,0)</f>
        <v>0</v>
      </c>
      <c r="BF8" s="165">
        <f>IF(BB8=4,G8,0)</f>
        <v>0</v>
      </c>
      <c r="BG8" s="165">
        <f>IF(BB8=5,G8,0)</f>
        <v>0</v>
      </c>
      <c r="CA8" s="165">
        <v>1</v>
      </c>
      <c r="CB8" s="165">
        <v>1</v>
      </c>
      <c r="CC8" s="192"/>
      <c r="CD8" s="192"/>
    </row>
    <row r="9" spans="1:82" ht="22.5">
      <c r="A9" s="200"/>
      <c r="B9" s="201"/>
      <c r="C9" s="202" t="s">
        <v>91</v>
      </c>
      <c r="D9" s="203"/>
      <c r="E9" s="203"/>
      <c r="F9" s="203"/>
      <c r="G9" s="204"/>
      <c r="H9" s="205"/>
      <c r="I9" s="205"/>
      <c r="J9" s="205"/>
      <c r="K9" s="205"/>
      <c r="L9" s="206" t="s">
        <v>91</v>
      </c>
      <c r="N9" s="206"/>
      <c r="Q9" s="192">
        <v>3</v>
      </c>
    </row>
    <row r="10" spans="1:82">
      <c r="A10" s="200"/>
      <c r="B10" s="201"/>
      <c r="C10" s="207" t="s">
        <v>92</v>
      </c>
      <c r="D10" s="208"/>
      <c r="E10" s="209">
        <v>30.96</v>
      </c>
      <c r="F10" s="210"/>
      <c r="G10" s="211"/>
      <c r="H10" s="212"/>
      <c r="I10" s="213"/>
      <c r="J10" s="212"/>
      <c r="K10" s="213"/>
      <c r="M10" s="206" t="s">
        <v>92</v>
      </c>
      <c r="O10" s="206"/>
      <c r="Q10" s="192"/>
    </row>
    <row r="11" spans="1:82">
      <c r="A11" s="214"/>
      <c r="B11" s="215" t="s">
        <v>78</v>
      </c>
      <c r="C11" s="216" t="str">
        <f>CONCATENATE(B7," ",C7)</f>
        <v>4 Vodorovné konstrukce</v>
      </c>
      <c r="D11" s="217"/>
      <c r="E11" s="218"/>
      <c r="F11" s="219"/>
      <c r="G11" s="220">
        <f>SUM(G7:G10)</f>
        <v>0</v>
      </c>
      <c r="H11" s="221"/>
      <c r="I11" s="222">
        <f>SUM(I7:I10)</f>
        <v>0.56997359999999997</v>
      </c>
      <c r="J11" s="221"/>
      <c r="K11" s="222">
        <f>SUM(K7:K10)</f>
        <v>0</v>
      </c>
      <c r="Q11" s="192">
        <v>4</v>
      </c>
      <c r="BC11" s="223">
        <f>SUM(BC7:BC10)</f>
        <v>0</v>
      </c>
      <c r="BD11" s="223">
        <f>SUM(BD7:BD10)</f>
        <v>0</v>
      </c>
      <c r="BE11" s="223">
        <f>SUM(BE7:BE10)</f>
        <v>0</v>
      </c>
      <c r="BF11" s="223">
        <f>SUM(BF7:BF10)</f>
        <v>0</v>
      </c>
      <c r="BG11" s="223">
        <f>SUM(BG7:BG10)</f>
        <v>0</v>
      </c>
    </row>
    <row r="12" spans="1:82">
      <c r="A12" s="184" t="s">
        <v>76</v>
      </c>
      <c r="B12" s="185" t="s">
        <v>93</v>
      </c>
      <c r="C12" s="186" t="s">
        <v>94</v>
      </c>
      <c r="D12" s="187"/>
      <c r="E12" s="188"/>
      <c r="F12" s="188"/>
      <c r="G12" s="189"/>
      <c r="H12" s="190"/>
      <c r="I12" s="191"/>
      <c r="J12" s="190"/>
      <c r="K12" s="191"/>
      <c r="Q12" s="192">
        <v>1</v>
      </c>
    </row>
    <row r="13" spans="1:82">
      <c r="A13" s="193">
        <v>2</v>
      </c>
      <c r="B13" s="194" t="s">
        <v>95</v>
      </c>
      <c r="C13" s="195" t="s">
        <v>96</v>
      </c>
      <c r="D13" s="196" t="s">
        <v>90</v>
      </c>
      <c r="E13" s="197">
        <v>26.342500000000001</v>
      </c>
      <c r="F13" s="197">
        <v>0</v>
      </c>
      <c r="G13" s="198">
        <f>E13*F13</f>
        <v>0</v>
      </c>
      <c r="H13" s="199">
        <v>5.7290000000000001E-2</v>
      </c>
      <c r="I13" s="199">
        <f>E13*H13</f>
        <v>1.5091618250000001</v>
      </c>
      <c r="J13" s="199">
        <v>0</v>
      </c>
      <c r="K13" s="199">
        <f>E13*J13</f>
        <v>0</v>
      </c>
      <c r="Q13" s="192">
        <v>2</v>
      </c>
      <c r="AA13" s="165">
        <v>1</v>
      </c>
      <c r="AB13" s="165">
        <v>1</v>
      </c>
      <c r="AC13" s="165">
        <v>1</v>
      </c>
      <c r="BB13" s="165">
        <v>1</v>
      </c>
      <c r="BC13" s="165">
        <f>IF(BB13=1,G13,0)</f>
        <v>0</v>
      </c>
      <c r="BD13" s="165">
        <f>IF(BB13=2,G13,0)</f>
        <v>0</v>
      </c>
      <c r="BE13" s="165">
        <f>IF(BB13=3,G13,0)</f>
        <v>0</v>
      </c>
      <c r="BF13" s="165">
        <f>IF(BB13=4,G13,0)</f>
        <v>0</v>
      </c>
      <c r="BG13" s="165">
        <f>IF(BB13=5,G13,0)</f>
        <v>0</v>
      </c>
      <c r="CA13" s="165">
        <v>1</v>
      </c>
      <c r="CB13" s="165">
        <v>1</v>
      </c>
      <c r="CC13" s="192"/>
      <c r="CD13" s="192"/>
    </row>
    <row r="14" spans="1:82">
      <c r="A14" s="200"/>
      <c r="B14" s="201"/>
      <c r="C14" s="207" t="s">
        <v>97</v>
      </c>
      <c r="D14" s="208"/>
      <c r="E14" s="209">
        <v>5.9409999999999998</v>
      </c>
      <c r="F14" s="210"/>
      <c r="G14" s="211"/>
      <c r="H14" s="212"/>
      <c r="I14" s="213"/>
      <c r="J14" s="212"/>
      <c r="K14" s="213"/>
      <c r="M14" s="206" t="s">
        <v>97</v>
      </c>
      <c r="O14" s="206"/>
      <c r="Q14" s="192"/>
    </row>
    <row r="15" spans="1:82">
      <c r="A15" s="200"/>
      <c r="B15" s="201"/>
      <c r="C15" s="207" t="s">
        <v>98</v>
      </c>
      <c r="D15" s="208"/>
      <c r="E15" s="209">
        <v>20.401499999999999</v>
      </c>
      <c r="F15" s="210"/>
      <c r="G15" s="211"/>
      <c r="H15" s="212"/>
      <c r="I15" s="213"/>
      <c r="J15" s="212"/>
      <c r="K15" s="213"/>
      <c r="M15" s="206" t="s">
        <v>98</v>
      </c>
      <c r="O15" s="206"/>
      <c r="Q15" s="192"/>
    </row>
    <row r="16" spans="1:82">
      <c r="A16" s="214"/>
      <c r="B16" s="215" t="s">
        <v>78</v>
      </c>
      <c r="C16" s="216" t="str">
        <f>CONCATENATE(B12," ",C12)</f>
        <v>61 Upravy povrchů vnitřní</v>
      </c>
      <c r="D16" s="217"/>
      <c r="E16" s="218"/>
      <c r="F16" s="219"/>
      <c r="G16" s="220">
        <f>SUM(G12:G15)</f>
        <v>0</v>
      </c>
      <c r="H16" s="221"/>
      <c r="I16" s="222">
        <f>SUM(I12:I15)</f>
        <v>1.5091618250000001</v>
      </c>
      <c r="J16" s="221"/>
      <c r="K16" s="222">
        <f>SUM(K12:K15)</f>
        <v>0</v>
      </c>
      <c r="Q16" s="192">
        <v>4</v>
      </c>
      <c r="BC16" s="223">
        <f>SUM(BC12:BC15)</f>
        <v>0</v>
      </c>
      <c r="BD16" s="223">
        <f>SUM(BD12:BD15)</f>
        <v>0</v>
      </c>
      <c r="BE16" s="223">
        <f>SUM(BE12:BE15)</f>
        <v>0</v>
      </c>
      <c r="BF16" s="223">
        <f>SUM(BF12:BF15)</f>
        <v>0</v>
      </c>
      <c r="BG16" s="223">
        <f>SUM(BG12:BG15)</f>
        <v>0</v>
      </c>
    </row>
    <row r="17" spans="1:82">
      <c r="A17" s="184" t="s">
        <v>76</v>
      </c>
      <c r="B17" s="185" t="s">
        <v>99</v>
      </c>
      <c r="C17" s="186" t="s">
        <v>100</v>
      </c>
      <c r="D17" s="187"/>
      <c r="E17" s="188"/>
      <c r="F17" s="188"/>
      <c r="G17" s="189"/>
      <c r="H17" s="190"/>
      <c r="I17" s="191"/>
      <c r="J17" s="190"/>
      <c r="K17" s="191"/>
      <c r="Q17" s="192">
        <v>1</v>
      </c>
    </row>
    <row r="18" spans="1:82">
      <c r="A18" s="193">
        <v>3</v>
      </c>
      <c r="B18" s="194" t="s">
        <v>101</v>
      </c>
      <c r="C18" s="195" t="s">
        <v>102</v>
      </c>
      <c r="D18" s="196" t="s">
        <v>90</v>
      </c>
      <c r="E18" s="197">
        <v>177.13079999999999</v>
      </c>
      <c r="F18" s="197">
        <v>0</v>
      </c>
      <c r="G18" s="198">
        <f>E18*F18</f>
        <v>0</v>
      </c>
      <c r="H18" s="199">
        <v>1E-4</v>
      </c>
      <c r="I18" s="199">
        <f>E18*H18</f>
        <v>1.7713079999999999E-2</v>
      </c>
      <c r="J18" s="199">
        <v>0</v>
      </c>
      <c r="K18" s="199">
        <f>E18*J18</f>
        <v>0</v>
      </c>
      <c r="Q18" s="192">
        <v>2</v>
      </c>
      <c r="AA18" s="165">
        <v>1</v>
      </c>
      <c r="AB18" s="165">
        <v>1</v>
      </c>
      <c r="AC18" s="165">
        <v>1</v>
      </c>
      <c r="BB18" s="165">
        <v>1</v>
      </c>
      <c r="BC18" s="165">
        <f>IF(BB18=1,G18,0)</f>
        <v>0</v>
      </c>
      <c r="BD18" s="165">
        <f>IF(BB18=2,G18,0)</f>
        <v>0</v>
      </c>
      <c r="BE18" s="165">
        <f>IF(BB18=3,G18,0)</f>
        <v>0</v>
      </c>
      <c r="BF18" s="165">
        <f>IF(BB18=4,G18,0)</f>
        <v>0</v>
      </c>
      <c r="BG18" s="165">
        <f>IF(BB18=5,G18,0)</f>
        <v>0</v>
      </c>
      <c r="CA18" s="165">
        <v>1</v>
      </c>
      <c r="CB18" s="165">
        <v>1</v>
      </c>
      <c r="CC18" s="192"/>
      <c r="CD18" s="192"/>
    </row>
    <row r="19" spans="1:82" ht="22.5">
      <c r="A19" s="200"/>
      <c r="B19" s="201"/>
      <c r="C19" s="207" t="s">
        <v>103</v>
      </c>
      <c r="D19" s="208"/>
      <c r="E19" s="209">
        <v>153.54079999999999</v>
      </c>
      <c r="F19" s="210"/>
      <c r="G19" s="211"/>
      <c r="H19" s="212"/>
      <c r="I19" s="213"/>
      <c r="J19" s="212"/>
      <c r="K19" s="213"/>
      <c r="M19" s="206" t="s">
        <v>103</v>
      </c>
      <c r="O19" s="206"/>
      <c r="Q19" s="192"/>
    </row>
    <row r="20" spans="1:82" ht="22.5">
      <c r="A20" s="200"/>
      <c r="B20" s="201"/>
      <c r="C20" s="207" t="s">
        <v>104</v>
      </c>
      <c r="D20" s="208"/>
      <c r="E20" s="209">
        <v>23.59</v>
      </c>
      <c r="F20" s="210"/>
      <c r="G20" s="211"/>
      <c r="H20" s="212"/>
      <c r="I20" s="213"/>
      <c r="J20" s="212"/>
      <c r="K20" s="213"/>
      <c r="M20" s="206" t="s">
        <v>104</v>
      </c>
      <c r="O20" s="206"/>
      <c r="Q20" s="192"/>
    </row>
    <row r="21" spans="1:82" ht="22.5">
      <c r="A21" s="193">
        <v>4</v>
      </c>
      <c r="B21" s="194" t="s">
        <v>105</v>
      </c>
      <c r="C21" s="195" t="s">
        <v>106</v>
      </c>
      <c r="D21" s="196" t="s">
        <v>90</v>
      </c>
      <c r="E21" s="197">
        <v>418.00009999999997</v>
      </c>
      <c r="F21" s="197">
        <v>0</v>
      </c>
      <c r="G21" s="198">
        <f>E21*F21</f>
        <v>0</v>
      </c>
      <c r="H21" s="199">
        <v>1.4E-2</v>
      </c>
      <c r="I21" s="199">
        <f>E21*H21</f>
        <v>5.8520013999999998</v>
      </c>
      <c r="J21" s="199">
        <v>0</v>
      </c>
      <c r="K21" s="199">
        <f>E21*J21</f>
        <v>0</v>
      </c>
      <c r="Q21" s="192">
        <v>2</v>
      </c>
      <c r="AA21" s="165">
        <v>1</v>
      </c>
      <c r="AB21" s="165">
        <v>1</v>
      </c>
      <c r="AC21" s="165">
        <v>1</v>
      </c>
      <c r="BB21" s="165">
        <v>1</v>
      </c>
      <c r="BC21" s="165">
        <f>IF(BB21=1,G21,0)</f>
        <v>0</v>
      </c>
      <c r="BD21" s="165">
        <f>IF(BB21=2,G21,0)</f>
        <v>0</v>
      </c>
      <c r="BE21" s="165">
        <f>IF(BB21=3,G21,0)</f>
        <v>0</v>
      </c>
      <c r="BF21" s="165">
        <f>IF(BB21=4,G21,0)</f>
        <v>0</v>
      </c>
      <c r="BG21" s="165">
        <f>IF(BB21=5,G21,0)</f>
        <v>0</v>
      </c>
      <c r="CA21" s="165">
        <v>1</v>
      </c>
      <c r="CB21" s="165">
        <v>1</v>
      </c>
      <c r="CC21" s="192"/>
      <c r="CD21" s="192"/>
    </row>
    <row r="22" spans="1:82" ht="45">
      <c r="A22" s="200"/>
      <c r="B22" s="201"/>
      <c r="C22" s="202" t="s">
        <v>107</v>
      </c>
      <c r="D22" s="203"/>
      <c r="E22" s="203"/>
      <c r="F22" s="203"/>
      <c r="G22" s="204"/>
      <c r="H22" s="205"/>
      <c r="I22" s="205"/>
      <c r="J22" s="205"/>
      <c r="K22" s="205"/>
      <c r="L22" s="206" t="s">
        <v>107</v>
      </c>
      <c r="N22" s="206"/>
      <c r="Q22" s="192">
        <v>3</v>
      </c>
    </row>
    <row r="23" spans="1:82">
      <c r="A23" s="200"/>
      <c r="B23" s="201"/>
      <c r="C23" s="202" t="s">
        <v>108</v>
      </c>
      <c r="D23" s="203"/>
      <c r="E23" s="203"/>
      <c r="F23" s="203"/>
      <c r="G23" s="204"/>
      <c r="H23" s="205"/>
      <c r="I23" s="205"/>
      <c r="J23" s="205"/>
      <c r="K23" s="205"/>
      <c r="L23" s="206" t="s">
        <v>108</v>
      </c>
      <c r="N23" s="206"/>
      <c r="Q23" s="192">
        <v>3</v>
      </c>
    </row>
    <row r="24" spans="1:82">
      <c r="A24" s="200"/>
      <c r="B24" s="201"/>
      <c r="C24" s="202"/>
      <c r="D24" s="203"/>
      <c r="E24" s="203"/>
      <c r="F24" s="203"/>
      <c r="G24" s="204"/>
      <c r="H24" s="205"/>
      <c r="I24" s="205"/>
      <c r="J24" s="205"/>
      <c r="K24" s="205"/>
      <c r="L24" s="206"/>
      <c r="N24" s="206"/>
      <c r="Q24" s="192">
        <v>3</v>
      </c>
    </row>
    <row r="25" spans="1:82">
      <c r="A25" s="200"/>
      <c r="B25" s="201"/>
      <c r="C25" s="235" t="s">
        <v>109</v>
      </c>
      <c r="D25" s="208"/>
      <c r="E25" s="234">
        <v>0</v>
      </c>
      <c r="F25" s="210"/>
      <c r="G25" s="211"/>
      <c r="H25" s="212"/>
      <c r="I25" s="213"/>
      <c r="J25" s="212"/>
      <c r="K25" s="213"/>
      <c r="M25" s="206" t="s">
        <v>109</v>
      </c>
      <c r="O25" s="206"/>
      <c r="Q25" s="192"/>
    </row>
    <row r="26" spans="1:82">
      <c r="A26" s="200"/>
      <c r="B26" s="201"/>
      <c r="C26" s="235" t="s">
        <v>110</v>
      </c>
      <c r="D26" s="208"/>
      <c r="E26" s="234">
        <v>460.18</v>
      </c>
      <c r="F26" s="210"/>
      <c r="G26" s="211"/>
      <c r="H26" s="212"/>
      <c r="I26" s="213"/>
      <c r="J26" s="212"/>
      <c r="K26" s="213"/>
      <c r="M26" s="206" t="s">
        <v>110</v>
      </c>
      <c r="O26" s="206"/>
      <c r="Q26" s="192"/>
    </row>
    <row r="27" spans="1:82" ht="33.75">
      <c r="A27" s="200"/>
      <c r="B27" s="201"/>
      <c r="C27" s="235" t="s">
        <v>111</v>
      </c>
      <c r="D27" s="208"/>
      <c r="E27" s="234">
        <v>-50.015999999999998</v>
      </c>
      <c r="F27" s="210"/>
      <c r="G27" s="211"/>
      <c r="H27" s="212"/>
      <c r="I27" s="213"/>
      <c r="J27" s="212"/>
      <c r="K27" s="213"/>
      <c r="M27" s="206" t="s">
        <v>111</v>
      </c>
      <c r="O27" s="206"/>
      <c r="Q27" s="192"/>
    </row>
    <row r="28" spans="1:82">
      <c r="A28" s="200"/>
      <c r="B28" s="201"/>
      <c r="C28" s="235" t="s">
        <v>112</v>
      </c>
      <c r="D28" s="208"/>
      <c r="E28" s="234">
        <v>-0.36</v>
      </c>
      <c r="F28" s="210"/>
      <c r="G28" s="211"/>
      <c r="H28" s="212"/>
      <c r="I28" s="213"/>
      <c r="J28" s="212"/>
      <c r="K28" s="213"/>
      <c r="M28" s="206" t="s">
        <v>112</v>
      </c>
      <c r="O28" s="206"/>
      <c r="Q28" s="192"/>
    </row>
    <row r="29" spans="1:82">
      <c r="A29" s="200"/>
      <c r="B29" s="201"/>
      <c r="C29" s="235" t="s">
        <v>113</v>
      </c>
      <c r="D29" s="208"/>
      <c r="E29" s="234">
        <v>409.80399999999997</v>
      </c>
      <c r="F29" s="210"/>
      <c r="G29" s="211"/>
      <c r="H29" s="212"/>
      <c r="I29" s="213"/>
      <c r="J29" s="212"/>
      <c r="K29" s="213"/>
      <c r="M29" s="206" t="s">
        <v>113</v>
      </c>
      <c r="O29" s="206"/>
      <c r="Q29" s="192"/>
    </row>
    <row r="30" spans="1:82">
      <c r="A30" s="200"/>
      <c r="B30" s="201"/>
      <c r="C30" s="207" t="s">
        <v>114</v>
      </c>
      <c r="D30" s="208"/>
      <c r="E30" s="209">
        <v>418.00009999999997</v>
      </c>
      <c r="F30" s="210"/>
      <c r="G30" s="211"/>
      <c r="H30" s="212"/>
      <c r="I30" s="213"/>
      <c r="J30" s="212"/>
      <c r="K30" s="213"/>
      <c r="M30" s="206" t="s">
        <v>114</v>
      </c>
      <c r="O30" s="206"/>
      <c r="Q30" s="192"/>
    </row>
    <row r="31" spans="1:82" ht="22.5">
      <c r="A31" s="193">
        <v>5</v>
      </c>
      <c r="B31" s="194" t="s">
        <v>115</v>
      </c>
      <c r="C31" s="195" t="s">
        <v>116</v>
      </c>
      <c r="D31" s="196" t="s">
        <v>90</v>
      </c>
      <c r="E31" s="197">
        <v>37.396799999999999</v>
      </c>
      <c r="F31" s="197">
        <v>0</v>
      </c>
      <c r="G31" s="198">
        <f>E31*F31</f>
        <v>0</v>
      </c>
      <c r="H31" s="199">
        <v>1.3089999999999999E-2</v>
      </c>
      <c r="I31" s="199">
        <f>E31*H31</f>
        <v>0.48952411199999996</v>
      </c>
      <c r="J31" s="199">
        <v>0</v>
      </c>
      <c r="K31" s="199">
        <f>E31*J31</f>
        <v>0</v>
      </c>
      <c r="Q31" s="192">
        <v>2</v>
      </c>
      <c r="AA31" s="165">
        <v>1</v>
      </c>
      <c r="AB31" s="165">
        <v>1</v>
      </c>
      <c r="AC31" s="165">
        <v>1</v>
      </c>
      <c r="BB31" s="165">
        <v>1</v>
      </c>
      <c r="BC31" s="165">
        <f>IF(BB31=1,G31,0)</f>
        <v>0</v>
      </c>
      <c r="BD31" s="165">
        <f>IF(BB31=2,G31,0)</f>
        <v>0</v>
      </c>
      <c r="BE31" s="165">
        <f>IF(BB31=3,G31,0)</f>
        <v>0</v>
      </c>
      <c r="BF31" s="165">
        <f>IF(BB31=4,G31,0)</f>
        <v>0</v>
      </c>
      <c r="BG31" s="165">
        <f>IF(BB31=5,G31,0)</f>
        <v>0</v>
      </c>
      <c r="CA31" s="165">
        <v>1</v>
      </c>
      <c r="CB31" s="165">
        <v>1</v>
      </c>
      <c r="CC31" s="192"/>
      <c r="CD31" s="192"/>
    </row>
    <row r="32" spans="1:82" ht="45">
      <c r="A32" s="200"/>
      <c r="B32" s="201"/>
      <c r="C32" s="202" t="s">
        <v>117</v>
      </c>
      <c r="D32" s="203"/>
      <c r="E32" s="203"/>
      <c r="F32" s="203"/>
      <c r="G32" s="204"/>
      <c r="H32" s="205"/>
      <c r="I32" s="205"/>
      <c r="J32" s="205"/>
      <c r="K32" s="205"/>
      <c r="L32" s="206" t="s">
        <v>117</v>
      </c>
      <c r="N32" s="206"/>
      <c r="Q32" s="192">
        <v>3</v>
      </c>
    </row>
    <row r="33" spans="1:82">
      <c r="A33" s="200"/>
      <c r="B33" s="201"/>
      <c r="C33" s="202" t="s">
        <v>108</v>
      </c>
      <c r="D33" s="203"/>
      <c r="E33" s="203"/>
      <c r="F33" s="203"/>
      <c r="G33" s="204"/>
      <c r="H33" s="205"/>
      <c r="I33" s="205"/>
      <c r="J33" s="205"/>
      <c r="K33" s="205"/>
      <c r="L33" s="206" t="s">
        <v>108</v>
      </c>
      <c r="N33" s="206"/>
      <c r="Q33" s="192">
        <v>3</v>
      </c>
    </row>
    <row r="34" spans="1:82">
      <c r="A34" s="200"/>
      <c r="B34" s="201"/>
      <c r="C34" s="202"/>
      <c r="D34" s="203"/>
      <c r="E34" s="203"/>
      <c r="F34" s="203"/>
      <c r="G34" s="204"/>
      <c r="H34" s="205"/>
      <c r="I34" s="205"/>
      <c r="J34" s="205"/>
      <c r="K34" s="205"/>
      <c r="L34" s="206"/>
      <c r="N34" s="206"/>
      <c r="Q34" s="192">
        <v>3</v>
      </c>
    </row>
    <row r="35" spans="1:82" ht="22.5">
      <c r="A35" s="200"/>
      <c r="B35" s="201"/>
      <c r="C35" s="207" t="s">
        <v>118</v>
      </c>
      <c r="D35" s="208"/>
      <c r="E35" s="209">
        <v>37.396799999999999</v>
      </c>
      <c r="F35" s="210"/>
      <c r="G35" s="211"/>
      <c r="H35" s="212"/>
      <c r="I35" s="213"/>
      <c r="J35" s="212"/>
      <c r="K35" s="213"/>
      <c r="M35" s="206" t="s">
        <v>118</v>
      </c>
      <c r="O35" s="206"/>
      <c r="Q35" s="192"/>
    </row>
    <row r="36" spans="1:82" ht="22.5">
      <c r="A36" s="193">
        <v>6</v>
      </c>
      <c r="B36" s="194" t="s">
        <v>119</v>
      </c>
      <c r="C36" s="195" t="s">
        <v>120</v>
      </c>
      <c r="D36" s="196" t="s">
        <v>90</v>
      </c>
      <c r="E36" s="197">
        <v>51.383499999999998</v>
      </c>
      <c r="F36" s="197">
        <v>0</v>
      </c>
      <c r="G36" s="198">
        <f>E36*F36</f>
        <v>0</v>
      </c>
      <c r="H36" s="199">
        <v>1.9269999999999999E-2</v>
      </c>
      <c r="I36" s="199">
        <f>E36*H36</f>
        <v>0.99016004499999988</v>
      </c>
      <c r="J36" s="199">
        <v>0</v>
      </c>
      <c r="K36" s="199">
        <f>E36*J36</f>
        <v>0</v>
      </c>
      <c r="Q36" s="192">
        <v>2</v>
      </c>
      <c r="AA36" s="165">
        <v>1</v>
      </c>
      <c r="AB36" s="165">
        <v>1</v>
      </c>
      <c r="AC36" s="165">
        <v>1</v>
      </c>
      <c r="BB36" s="165">
        <v>1</v>
      </c>
      <c r="BC36" s="165">
        <f>IF(BB36=1,G36,0)</f>
        <v>0</v>
      </c>
      <c r="BD36" s="165">
        <f>IF(BB36=2,G36,0)</f>
        <v>0</v>
      </c>
      <c r="BE36" s="165">
        <f>IF(BB36=3,G36,0)</f>
        <v>0</v>
      </c>
      <c r="BF36" s="165">
        <f>IF(BB36=4,G36,0)</f>
        <v>0</v>
      </c>
      <c r="BG36" s="165">
        <f>IF(BB36=5,G36,0)</f>
        <v>0</v>
      </c>
      <c r="CA36" s="165">
        <v>1</v>
      </c>
      <c r="CB36" s="165">
        <v>1</v>
      </c>
      <c r="CC36" s="192"/>
      <c r="CD36" s="192"/>
    </row>
    <row r="37" spans="1:82" ht="45">
      <c r="A37" s="200"/>
      <c r="B37" s="201"/>
      <c r="C37" s="202" t="s">
        <v>121</v>
      </c>
      <c r="D37" s="203"/>
      <c r="E37" s="203"/>
      <c r="F37" s="203"/>
      <c r="G37" s="204"/>
      <c r="H37" s="205"/>
      <c r="I37" s="205"/>
      <c r="J37" s="205"/>
      <c r="K37" s="205"/>
      <c r="L37" s="206" t="s">
        <v>121</v>
      </c>
      <c r="N37" s="206"/>
      <c r="Q37" s="192">
        <v>3</v>
      </c>
    </row>
    <row r="38" spans="1:82">
      <c r="A38" s="200"/>
      <c r="B38" s="201"/>
      <c r="C38" s="202" t="s">
        <v>122</v>
      </c>
      <c r="D38" s="203"/>
      <c r="E38" s="203"/>
      <c r="F38" s="203"/>
      <c r="G38" s="204"/>
      <c r="H38" s="205"/>
      <c r="I38" s="205"/>
      <c r="J38" s="205"/>
      <c r="K38" s="205"/>
      <c r="L38" s="206" t="s">
        <v>122</v>
      </c>
      <c r="N38" s="206"/>
      <c r="Q38" s="192">
        <v>3</v>
      </c>
    </row>
    <row r="39" spans="1:82">
      <c r="A39" s="200"/>
      <c r="B39" s="201"/>
      <c r="C39" s="235" t="s">
        <v>109</v>
      </c>
      <c r="D39" s="208"/>
      <c r="E39" s="234">
        <v>0</v>
      </c>
      <c r="F39" s="210"/>
      <c r="G39" s="211"/>
      <c r="H39" s="212"/>
      <c r="I39" s="213"/>
      <c r="J39" s="212"/>
      <c r="K39" s="213"/>
      <c r="M39" s="206" t="s">
        <v>109</v>
      </c>
      <c r="O39" s="206"/>
      <c r="Q39" s="192"/>
    </row>
    <row r="40" spans="1:82" ht="22.5">
      <c r="A40" s="200"/>
      <c r="B40" s="201"/>
      <c r="C40" s="235" t="s">
        <v>123</v>
      </c>
      <c r="D40" s="208"/>
      <c r="E40" s="234">
        <v>50.015999999999998</v>
      </c>
      <c r="F40" s="210"/>
      <c r="G40" s="211"/>
      <c r="H40" s="212"/>
      <c r="I40" s="213"/>
      <c r="J40" s="212"/>
      <c r="K40" s="213"/>
      <c r="M40" s="206" t="s">
        <v>123</v>
      </c>
      <c r="O40" s="206"/>
      <c r="Q40" s="192"/>
    </row>
    <row r="41" spans="1:82">
      <c r="A41" s="200"/>
      <c r="B41" s="201"/>
      <c r="C41" s="235" t="s">
        <v>124</v>
      </c>
      <c r="D41" s="208"/>
      <c r="E41" s="234">
        <v>0.36</v>
      </c>
      <c r="F41" s="210"/>
      <c r="G41" s="211"/>
      <c r="H41" s="212"/>
      <c r="I41" s="213"/>
      <c r="J41" s="212"/>
      <c r="K41" s="213"/>
      <c r="M41" s="206" t="s">
        <v>124</v>
      </c>
      <c r="O41" s="206"/>
      <c r="Q41" s="192"/>
    </row>
    <row r="42" spans="1:82">
      <c r="A42" s="200"/>
      <c r="B42" s="201"/>
      <c r="C42" s="235" t="s">
        <v>113</v>
      </c>
      <c r="D42" s="208"/>
      <c r="E42" s="234">
        <v>50.375999999999998</v>
      </c>
      <c r="F42" s="210"/>
      <c r="G42" s="211"/>
      <c r="H42" s="212"/>
      <c r="I42" s="213"/>
      <c r="J42" s="212"/>
      <c r="K42" s="213"/>
      <c r="M42" s="206" t="s">
        <v>113</v>
      </c>
      <c r="O42" s="206"/>
      <c r="Q42" s="192"/>
    </row>
    <row r="43" spans="1:82">
      <c r="A43" s="200"/>
      <c r="B43" s="201"/>
      <c r="C43" s="207" t="s">
        <v>125</v>
      </c>
      <c r="D43" s="208"/>
      <c r="E43" s="209">
        <v>51.383499999999998</v>
      </c>
      <c r="F43" s="210"/>
      <c r="G43" s="211"/>
      <c r="H43" s="212"/>
      <c r="I43" s="213"/>
      <c r="J43" s="212"/>
      <c r="K43" s="213"/>
      <c r="M43" s="206" t="s">
        <v>125</v>
      </c>
      <c r="O43" s="206"/>
      <c r="Q43" s="192"/>
    </row>
    <row r="44" spans="1:82">
      <c r="A44" s="193">
        <v>7</v>
      </c>
      <c r="B44" s="194" t="s">
        <v>126</v>
      </c>
      <c r="C44" s="195" t="s">
        <v>127</v>
      </c>
      <c r="D44" s="196" t="s">
        <v>90</v>
      </c>
      <c r="E44" s="197">
        <v>11.4384</v>
      </c>
      <c r="F44" s="197">
        <v>0</v>
      </c>
      <c r="G44" s="198">
        <f>E44*F44</f>
        <v>0</v>
      </c>
      <c r="H44" s="199">
        <v>9.5300000000000003E-3</v>
      </c>
      <c r="I44" s="199">
        <f>E44*H44</f>
        <v>0.10900795200000001</v>
      </c>
      <c r="J44" s="199">
        <v>0</v>
      </c>
      <c r="K44" s="199">
        <f>E44*J44</f>
        <v>0</v>
      </c>
      <c r="Q44" s="192">
        <v>2</v>
      </c>
      <c r="AA44" s="165">
        <v>1</v>
      </c>
      <c r="AB44" s="165">
        <v>1</v>
      </c>
      <c r="AC44" s="165">
        <v>1</v>
      </c>
      <c r="BB44" s="165">
        <v>1</v>
      </c>
      <c r="BC44" s="165">
        <f>IF(BB44=1,G44,0)</f>
        <v>0</v>
      </c>
      <c r="BD44" s="165">
        <f>IF(BB44=2,G44,0)</f>
        <v>0</v>
      </c>
      <c r="BE44" s="165">
        <f>IF(BB44=3,G44,0)</f>
        <v>0</v>
      </c>
      <c r="BF44" s="165">
        <f>IF(BB44=4,G44,0)</f>
        <v>0</v>
      </c>
      <c r="BG44" s="165">
        <f>IF(BB44=5,G44,0)</f>
        <v>0</v>
      </c>
      <c r="CA44" s="165">
        <v>1</v>
      </c>
      <c r="CB44" s="165">
        <v>1</v>
      </c>
      <c r="CC44" s="192"/>
      <c r="CD44" s="192"/>
    </row>
    <row r="45" spans="1:82" ht="22.5">
      <c r="A45" s="200"/>
      <c r="B45" s="201"/>
      <c r="C45" s="202" t="s">
        <v>128</v>
      </c>
      <c r="D45" s="203"/>
      <c r="E45" s="203"/>
      <c r="F45" s="203"/>
      <c r="G45" s="204"/>
      <c r="H45" s="205"/>
      <c r="I45" s="205"/>
      <c r="J45" s="205"/>
      <c r="K45" s="205"/>
      <c r="L45" s="206" t="s">
        <v>128</v>
      </c>
      <c r="N45" s="206"/>
      <c r="Q45" s="192">
        <v>3</v>
      </c>
    </row>
    <row r="46" spans="1:82" ht="22.5">
      <c r="A46" s="200"/>
      <c r="B46" s="201"/>
      <c r="C46" s="207" t="s">
        <v>129</v>
      </c>
      <c r="D46" s="208"/>
      <c r="E46" s="209">
        <v>11.4384</v>
      </c>
      <c r="F46" s="210"/>
      <c r="G46" s="211"/>
      <c r="H46" s="212"/>
      <c r="I46" s="213"/>
      <c r="J46" s="212"/>
      <c r="K46" s="213"/>
      <c r="M46" s="206" t="s">
        <v>129</v>
      </c>
      <c r="O46" s="206"/>
      <c r="Q46" s="192"/>
    </row>
    <row r="47" spans="1:82" ht="22.5">
      <c r="A47" s="193">
        <v>8</v>
      </c>
      <c r="B47" s="194" t="s">
        <v>130</v>
      </c>
      <c r="C47" s="195" t="s">
        <v>131</v>
      </c>
      <c r="D47" s="196" t="s">
        <v>90</v>
      </c>
      <c r="E47" s="197">
        <v>460.18</v>
      </c>
      <c r="F47" s="197">
        <v>0</v>
      </c>
      <c r="G47" s="198">
        <f>E47*F47</f>
        <v>0</v>
      </c>
      <c r="H47" s="199">
        <v>4.6399999999999997E-2</v>
      </c>
      <c r="I47" s="199">
        <f>E47*H47</f>
        <v>21.352352</v>
      </c>
      <c r="J47" s="199">
        <v>0</v>
      </c>
      <c r="K47" s="199">
        <f>E47*J47</f>
        <v>0</v>
      </c>
      <c r="Q47" s="192">
        <v>2</v>
      </c>
      <c r="AA47" s="165">
        <v>1</v>
      </c>
      <c r="AB47" s="165">
        <v>1</v>
      </c>
      <c r="AC47" s="165">
        <v>1</v>
      </c>
      <c r="BB47" s="165">
        <v>1</v>
      </c>
      <c r="BC47" s="165">
        <f>IF(BB47=1,G47,0)</f>
        <v>0</v>
      </c>
      <c r="BD47" s="165">
        <f>IF(BB47=2,G47,0)</f>
        <v>0</v>
      </c>
      <c r="BE47" s="165">
        <f>IF(BB47=3,G47,0)</f>
        <v>0</v>
      </c>
      <c r="BF47" s="165">
        <f>IF(BB47=4,G47,0)</f>
        <v>0</v>
      </c>
      <c r="BG47" s="165">
        <f>IF(BB47=5,G47,0)</f>
        <v>0</v>
      </c>
      <c r="CA47" s="165">
        <v>1</v>
      </c>
      <c r="CB47" s="165">
        <v>1</v>
      </c>
      <c r="CC47" s="192"/>
      <c r="CD47" s="192"/>
    </row>
    <row r="48" spans="1:82">
      <c r="A48" s="200"/>
      <c r="B48" s="201"/>
      <c r="C48" s="202" t="s">
        <v>132</v>
      </c>
      <c r="D48" s="203"/>
      <c r="E48" s="203"/>
      <c r="F48" s="203"/>
      <c r="G48" s="204"/>
      <c r="H48" s="205"/>
      <c r="I48" s="205"/>
      <c r="J48" s="205"/>
      <c r="K48" s="205"/>
      <c r="L48" s="206" t="s">
        <v>132</v>
      </c>
      <c r="N48" s="206"/>
      <c r="Q48" s="192">
        <v>3</v>
      </c>
    </row>
    <row r="49" spans="1:82">
      <c r="A49" s="200"/>
      <c r="B49" s="201"/>
      <c r="C49" s="207" t="s">
        <v>133</v>
      </c>
      <c r="D49" s="208"/>
      <c r="E49" s="209">
        <v>460.18</v>
      </c>
      <c r="F49" s="210"/>
      <c r="G49" s="211"/>
      <c r="H49" s="212"/>
      <c r="I49" s="213"/>
      <c r="J49" s="212"/>
      <c r="K49" s="213"/>
      <c r="M49" s="206" t="s">
        <v>133</v>
      </c>
      <c r="O49" s="206"/>
      <c r="Q49" s="192"/>
    </row>
    <row r="50" spans="1:82">
      <c r="A50" s="193">
        <v>9</v>
      </c>
      <c r="B50" s="194" t="s">
        <v>134</v>
      </c>
      <c r="C50" s="195" t="s">
        <v>135</v>
      </c>
      <c r="D50" s="196" t="s">
        <v>90</v>
      </c>
      <c r="E50" s="197">
        <v>460.18</v>
      </c>
      <c r="F50" s="197">
        <v>0</v>
      </c>
      <c r="G50" s="198">
        <f>E50*F50</f>
        <v>0</v>
      </c>
      <c r="H50" s="199">
        <v>2.0000000000000002E-5</v>
      </c>
      <c r="I50" s="199">
        <f>E50*H50</f>
        <v>9.203600000000001E-3</v>
      </c>
      <c r="J50" s="199">
        <v>0</v>
      </c>
      <c r="K50" s="199">
        <f>E50*J50</f>
        <v>0</v>
      </c>
      <c r="Q50" s="192">
        <v>2</v>
      </c>
      <c r="AA50" s="165">
        <v>1</v>
      </c>
      <c r="AB50" s="165">
        <v>1</v>
      </c>
      <c r="AC50" s="165">
        <v>1</v>
      </c>
      <c r="BB50" s="165">
        <v>1</v>
      </c>
      <c r="BC50" s="165">
        <f>IF(BB50=1,G50,0)</f>
        <v>0</v>
      </c>
      <c r="BD50" s="165">
        <f>IF(BB50=2,G50,0)</f>
        <v>0</v>
      </c>
      <c r="BE50" s="165">
        <f>IF(BB50=3,G50,0)</f>
        <v>0</v>
      </c>
      <c r="BF50" s="165">
        <f>IF(BB50=4,G50,0)</f>
        <v>0</v>
      </c>
      <c r="BG50" s="165">
        <f>IF(BB50=5,G50,0)</f>
        <v>0</v>
      </c>
      <c r="CA50" s="165">
        <v>1</v>
      </c>
      <c r="CB50" s="165">
        <v>1</v>
      </c>
      <c r="CC50" s="192"/>
      <c r="CD50" s="192"/>
    </row>
    <row r="51" spans="1:82">
      <c r="A51" s="214"/>
      <c r="B51" s="215" t="s">
        <v>78</v>
      </c>
      <c r="C51" s="216" t="str">
        <f>CONCATENATE(B17," ",C17)</f>
        <v>62 Úpravy povrchů vnější</v>
      </c>
      <c r="D51" s="217"/>
      <c r="E51" s="218"/>
      <c r="F51" s="219"/>
      <c r="G51" s="220">
        <f>SUM(G17:G50)</f>
        <v>0</v>
      </c>
      <c r="H51" s="221"/>
      <c r="I51" s="222">
        <f>SUM(I17:I50)</f>
        <v>28.819962188999998</v>
      </c>
      <c r="J51" s="221"/>
      <c r="K51" s="222">
        <f>SUM(K17:K50)</f>
        <v>0</v>
      </c>
      <c r="Q51" s="192">
        <v>4</v>
      </c>
      <c r="BC51" s="223">
        <f>SUM(BC17:BC50)</f>
        <v>0</v>
      </c>
      <c r="BD51" s="223">
        <f>SUM(BD17:BD50)</f>
        <v>0</v>
      </c>
      <c r="BE51" s="223">
        <f>SUM(BE17:BE50)</f>
        <v>0</v>
      </c>
      <c r="BF51" s="223">
        <f>SUM(BF17:BF50)</f>
        <v>0</v>
      </c>
      <c r="BG51" s="223">
        <f>SUM(BG17:BG50)</f>
        <v>0</v>
      </c>
    </row>
    <row r="52" spans="1:82">
      <c r="A52" s="184" t="s">
        <v>76</v>
      </c>
      <c r="B52" s="185" t="s">
        <v>136</v>
      </c>
      <c r="C52" s="186" t="s">
        <v>137</v>
      </c>
      <c r="D52" s="187"/>
      <c r="E52" s="188"/>
      <c r="F52" s="188"/>
      <c r="G52" s="189"/>
      <c r="H52" s="190"/>
      <c r="I52" s="191"/>
      <c r="J52" s="190"/>
      <c r="K52" s="191"/>
      <c r="Q52" s="192">
        <v>1</v>
      </c>
    </row>
    <row r="53" spans="1:82">
      <c r="A53" s="193">
        <v>10</v>
      </c>
      <c r="B53" s="194" t="s">
        <v>138</v>
      </c>
      <c r="C53" s="195" t="s">
        <v>139</v>
      </c>
      <c r="D53" s="196" t="s">
        <v>90</v>
      </c>
      <c r="E53" s="197">
        <v>13.061999999999999</v>
      </c>
      <c r="F53" s="197">
        <v>0</v>
      </c>
      <c r="G53" s="198">
        <f>E53*F53</f>
        <v>0</v>
      </c>
      <c r="H53" s="199">
        <v>4.9840000000000002E-2</v>
      </c>
      <c r="I53" s="199">
        <f>E53*H53</f>
        <v>0.65101008000000005</v>
      </c>
      <c r="J53" s="199">
        <v>0</v>
      </c>
      <c r="K53" s="199">
        <f>E53*J53</f>
        <v>0</v>
      </c>
      <c r="Q53" s="192">
        <v>2</v>
      </c>
      <c r="AA53" s="165">
        <v>1</v>
      </c>
      <c r="AB53" s="165">
        <v>1</v>
      </c>
      <c r="AC53" s="165">
        <v>1</v>
      </c>
      <c r="BB53" s="165">
        <v>1</v>
      </c>
      <c r="BC53" s="165">
        <f>IF(BB53=1,G53,0)</f>
        <v>0</v>
      </c>
      <c r="BD53" s="165">
        <f>IF(BB53=2,G53,0)</f>
        <v>0</v>
      </c>
      <c r="BE53" s="165">
        <f>IF(BB53=3,G53,0)</f>
        <v>0</v>
      </c>
      <c r="BF53" s="165">
        <f>IF(BB53=4,G53,0)</f>
        <v>0</v>
      </c>
      <c r="BG53" s="165">
        <f>IF(BB53=5,G53,0)</f>
        <v>0</v>
      </c>
      <c r="CA53" s="165">
        <v>1</v>
      </c>
      <c r="CB53" s="165">
        <v>1</v>
      </c>
      <c r="CC53" s="192"/>
      <c r="CD53" s="192"/>
    </row>
    <row r="54" spans="1:82">
      <c r="A54" s="200"/>
      <c r="B54" s="201"/>
      <c r="C54" s="207" t="s">
        <v>140</v>
      </c>
      <c r="D54" s="208"/>
      <c r="E54" s="209">
        <v>11.577</v>
      </c>
      <c r="F54" s="210"/>
      <c r="G54" s="211"/>
      <c r="H54" s="212"/>
      <c r="I54" s="213"/>
      <c r="J54" s="212"/>
      <c r="K54" s="213"/>
      <c r="M54" s="206" t="s">
        <v>140</v>
      </c>
      <c r="O54" s="206"/>
      <c r="Q54" s="192"/>
    </row>
    <row r="55" spans="1:82">
      <c r="A55" s="200"/>
      <c r="B55" s="201"/>
      <c r="C55" s="207" t="s">
        <v>141</v>
      </c>
      <c r="D55" s="208"/>
      <c r="E55" s="209">
        <v>1.4850000000000001</v>
      </c>
      <c r="F55" s="210"/>
      <c r="G55" s="211"/>
      <c r="H55" s="212"/>
      <c r="I55" s="213"/>
      <c r="J55" s="212"/>
      <c r="K55" s="213"/>
      <c r="M55" s="206" t="s">
        <v>141</v>
      </c>
      <c r="O55" s="206"/>
      <c r="Q55" s="192"/>
    </row>
    <row r="56" spans="1:82">
      <c r="A56" s="214"/>
      <c r="B56" s="215" t="s">
        <v>78</v>
      </c>
      <c r="C56" s="216" t="str">
        <f>CONCATENATE(B52," ",C52)</f>
        <v>63 Podlahy a podlahové konstrukce</v>
      </c>
      <c r="D56" s="217"/>
      <c r="E56" s="218"/>
      <c r="F56" s="219"/>
      <c r="G56" s="220">
        <f>SUM(G52:G55)</f>
        <v>0</v>
      </c>
      <c r="H56" s="221"/>
      <c r="I56" s="222">
        <f>SUM(I52:I55)</f>
        <v>0.65101008000000005</v>
      </c>
      <c r="J56" s="221"/>
      <c r="K56" s="222">
        <f>SUM(K52:K55)</f>
        <v>0</v>
      </c>
      <c r="Q56" s="192">
        <v>4</v>
      </c>
      <c r="BC56" s="223">
        <f>SUM(BC52:BC55)</f>
        <v>0</v>
      </c>
      <c r="BD56" s="223">
        <f>SUM(BD52:BD55)</f>
        <v>0</v>
      </c>
      <c r="BE56" s="223">
        <f>SUM(BE52:BE55)</f>
        <v>0</v>
      </c>
      <c r="BF56" s="223">
        <f>SUM(BF52:BF55)</f>
        <v>0</v>
      </c>
      <c r="BG56" s="223">
        <f>SUM(BG52:BG55)</f>
        <v>0</v>
      </c>
    </row>
    <row r="57" spans="1:82">
      <c r="A57" s="184" t="s">
        <v>76</v>
      </c>
      <c r="B57" s="185" t="s">
        <v>142</v>
      </c>
      <c r="C57" s="186" t="s">
        <v>143</v>
      </c>
      <c r="D57" s="187"/>
      <c r="E57" s="188"/>
      <c r="F57" s="188"/>
      <c r="G57" s="189"/>
      <c r="H57" s="190"/>
      <c r="I57" s="191"/>
      <c r="J57" s="190"/>
      <c r="K57" s="191"/>
      <c r="Q57" s="192">
        <v>1</v>
      </c>
    </row>
    <row r="58" spans="1:82" ht="22.5">
      <c r="A58" s="193">
        <v>11</v>
      </c>
      <c r="B58" s="194" t="s">
        <v>144</v>
      </c>
      <c r="C58" s="195" t="s">
        <v>145</v>
      </c>
      <c r="D58" s="196" t="s">
        <v>146</v>
      </c>
      <c r="E58" s="197">
        <v>71.489999999999995</v>
      </c>
      <c r="F58" s="197">
        <v>0</v>
      </c>
      <c r="G58" s="198">
        <f>E58*F58</f>
        <v>0</v>
      </c>
      <c r="H58" s="199">
        <v>4.8599999999999997E-3</v>
      </c>
      <c r="I58" s="199">
        <f>E58*H58</f>
        <v>0.34744139999999996</v>
      </c>
      <c r="J58" s="199">
        <v>0</v>
      </c>
      <c r="K58" s="199">
        <f>E58*J58</f>
        <v>0</v>
      </c>
      <c r="Q58" s="192">
        <v>2</v>
      </c>
      <c r="AA58" s="165">
        <v>1</v>
      </c>
      <c r="AB58" s="165">
        <v>1</v>
      </c>
      <c r="AC58" s="165">
        <v>1</v>
      </c>
      <c r="BB58" s="165">
        <v>1</v>
      </c>
      <c r="BC58" s="165">
        <f>IF(BB58=1,G58,0)</f>
        <v>0</v>
      </c>
      <c r="BD58" s="165">
        <f>IF(BB58=2,G58,0)</f>
        <v>0</v>
      </c>
      <c r="BE58" s="165">
        <f>IF(BB58=3,G58,0)</f>
        <v>0</v>
      </c>
      <c r="BF58" s="165">
        <f>IF(BB58=4,G58,0)</f>
        <v>0</v>
      </c>
      <c r="BG58" s="165">
        <f>IF(BB58=5,G58,0)</f>
        <v>0</v>
      </c>
      <c r="CA58" s="165">
        <v>1</v>
      </c>
      <c r="CB58" s="165">
        <v>1</v>
      </c>
      <c r="CC58" s="192"/>
      <c r="CD58" s="192"/>
    </row>
    <row r="59" spans="1:82" ht="22.5">
      <c r="A59" s="200"/>
      <c r="B59" s="201"/>
      <c r="C59" s="202" t="s">
        <v>147</v>
      </c>
      <c r="D59" s="203"/>
      <c r="E59" s="203"/>
      <c r="F59" s="203"/>
      <c r="G59" s="204"/>
      <c r="H59" s="205"/>
      <c r="I59" s="205"/>
      <c r="J59" s="205"/>
      <c r="K59" s="205"/>
      <c r="L59" s="206" t="s">
        <v>147</v>
      </c>
      <c r="N59" s="206"/>
      <c r="Q59" s="192">
        <v>3</v>
      </c>
    </row>
    <row r="60" spans="1:82">
      <c r="A60" s="200"/>
      <c r="B60" s="201"/>
      <c r="C60" s="202" t="s">
        <v>148</v>
      </c>
      <c r="D60" s="203"/>
      <c r="E60" s="203"/>
      <c r="F60" s="203"/>
      <c r="G60" s="204"/>
      <c r="H60" s="205"/>
      <c r="I60" s="205"/>
      <c r="J60" s="205"/>
      <c r="K60" s="205"/>
      <c r="L60" s="206" t="s">
        <v>148</v>
      </c>
      <c r="N60" s="206"/>
      <c r="Q60" s="192">
        <v>3</v>
      </c>
    </row>
    <row r="61" spans="1:82">
      <c r="A61" s="200"/>
      <c r="B61" s="201"/>
      <c r="C61" s="207" t="s">
        <v>149</v>
      </c>
      <c r="D61" s="208"/>
      <c r="E61" s="209">
        <v>71.489999999999995</v>
      </c>
      <c r="F61" s="210"/>
      <c r="G61" s="211"/>
      <c r="H61" s="212"/>
      <c r="I61" s="213"/>
      <c r="J61" s="212"/>
      <c r="K61" s="213"/>
      <c r="M61" s="206" t="s">
        <v>149</v>
      </c>
      <c r="O61" s="206"/>
      <c r="Q61" s="192"/>
    </row>
    <row r="62" spans="1:82">
      <c r="A62" s="214"/>
      <c r="B62" s="215" t="s">
        <v>78</v>
      </c>
      <c r="C62" s="216" t="str">
        <f>CONCATENATE(B57," ",C57)</f>
        <v>64 Výplně otvorů</v>
      </c>
      <c r="D62" s="217"/>
      <c r="E62" s="218"/>
      <c r="F62" s="219"/>
      <c r="G62" s="220">
        <f>SUM(G57:G61)</f>
        <v>0</v>
      </c>
      <c r="H62" s="221"/>
      <c r="I62" s="222">
        <f>SUM(I57:I61)</f>
        <v>0.34744139999999996</v>
      </c>
      <c r="J62" s="221"/>
      <c r="K62" s="222">
        <f>SUM(K57:K61)</f>
        <v>0</v>
      </c>
      <c r="Q62" s="192">
        <v>4</v>
      </c>
      <c r="BC62" s="223">
        <f>SUM(BC57:BC61)</f>
        <v>0</v>
      </c>
      <c r="BD62" s="223">
        <f>SUM(BD57:BD61)</f>
        <v>0</v>
      </c>
      <c r="BE62" s="223">
        <f>SUM(BE57:BE61)</f>
        <v>0</v>
      </c>
      <c r="BF62" s="223">
        <f>SUM(BF57:BF61)</f>
        <v>0</v>
      </c>
      <c r="BG62" s="223">
        <f>SUM(BG57:BG61)</f>
        <v>0</v>
      </c>
    </row>
    <row r="63" spans="1:82">
      <c r="A63" s="184" t="s">
        <v>76</v>
      </c>
      <c r="B63" s="185" t="s">
        <v>150</v>
      </c>
      <c r="C63" s="186" t="s">
        <v>151</v>
      </c>
      <c r="D63" s="187"/>
      <c r="E63" s="188"/>
      <c r="F63" s="188"/>
      <c r="G63" s="189"/>
      <c r="H63" s="190"/>
      <c r="I63" s="191"/>
      <c r="J63" s="190"/>
      <c r="K63" s="191"/>
      <c r="Q63" s="192">
        <v>1</v>
      </c>
    </row>
    <row r="64" spans="1:82">
      <c r="A64" s="193">
        <v>12</v>
      </c>
      <c r="B64" s="194" t="s">
        <v>152</v>
      </c>
      <c r="C64" s="195" t="s">
        <v>153</v>
      </c>
      <c r="D64" s="196" t="s">
        <v>90</v>
      </c>
      <c r="E64" s="197">
        <v>923.5</v>
      </c>
      <c r="F64" s="197">
        <v>0</v>
      </c>
      <c r="G64" s="198">
        <f>E64*F64</f>
        <v>0</v>
      </c>
      <c r="H64" s="199">
        <v>1.8380000000000001E-2</v>
      </c>
      <c r="I64" s="199">
        <f>E64*H64</f>
        <v>16.973929999999999</v>
      </c>
      <c r="J64" s="199">
        <v>0</v>
      </c>
      <c r="K64" s="199">
        <f>E64*J64</f>
        <v>0</v>
      </c>
      <c r="Q64" s="192">
        <v>2</v>
      </c>
      <c r="AA64" s="165">
        <v>1</v>
      </c>
      <c r="AB64" s="165">
        <v>1</v>
      </c>
      <c r="AC64" s="165">
        <v>1</v>
      </c>
      <c r="BB64" s="165">
        <v>1</v>
      </c>
      <c r="BC64" s="165">
        <f>IF(BB64=1,G64,0)</f>
        <v>0</v>
      </c>
      <c r="BD64" s="165">
        <f>IF(BB64=2,G64,0)</f>
        <v>0</v>
      </c>
      <c r="BE64" s="165">
        <f>IF(BB64=3,G64,0)</f>
        <v>0</v>
      </c>
      <c r="BF64" s="165">
        <f>IF(BB64=4,G64,0)</f>
        <v>0</v>
      </c>
      <c r="BG64" s="165">
        <f>IF(BB64=5,G64,0)</f>
        <v>0</v>
      </c>
      <c r="CA64" s="165">
        <v>1</v>
      </c>
      <c r="CB64" s="165">
        <v>1</v>
      </c>
      <c r="CC64" s="192"/>
      <c r="CD64" s="192"/>
    </row>
    <row r="65" spans="1:82">
      <c r="A65" s="200"/>
      <c r="B65" s="201"/>
      <c r="C65" s="207" t="s">
        <v>154</v>
      </c>
      <c r="D65" s="208"/>
      <c r="E65" s="209">
        <v>923.5</v>
      </c>
      <c r="F65" s="210"/>
      <c r="G65" s="211"/>
      <c r="H65" s="212"/>
      <c r="I65" s="213"/>
      <c r="J65" s="212"/>
      <c r="K65" s="213"/>
      <c r="M65" s="206" t="s">
        <v>154</v>
      </c>
      <c r="O65" s="206"/>
      <c r="Q65" s="192"/>
    </row>
    <row r="66" spans="1:82">
      <c r="A66" s="193">
        <v>13</v>
      </c>
      <c r="B66" s="194" t="s">
        <v>155</v>
      </c>
      <c r="C66" s="195" t="s">
        <v>156</v>
      </c>
      <c r="D66" s="196" t="s">
        <v>90</v>
      </c>
      <c r="E66" s="197">
        <v>923.5</v>
      </c>
      <c r="F66" s="197">
        <v>0</v>
      </c>
      <c r="G66" s="198">
        <f>E66*F66</f>
        <v>0</v>
      </c>
      <c r="H66" s="199">
        <v>9.7000000000000005E-4</v>
      </c>
      <c r="I66" s="199">
        <f>E66*H66</f>
        <v>0.89579500000000001</v>
      </c>
      <c r="J66" s="199">
        <v>0</v>
      </c>
      <c r="K66" s="199">
        <f>E66*J66</f>
        <v>0</v>
      </c>
      <c r="Q66" s="192">
        <v>2</v>
      </c>
      <c r="AA66" s="165">
        <v>1</v>
      </c>
      <c r="AB66" s="165">
        <v>1</v>
      </c>
      <c r="AC66" s="165">
        <v>1</v>
      </c>
      <c r="BB66" s="165">
        <v>1</v>
      </c>
      <c r="BC66" s="165">
        <f>IF(BB66=1,G66,0)</f>
        <v>0</v>
      </c>
      <c r="BD66" s="165">
        <f>IF(BB66=2,G66,0)</f>
        <v>0</v>
      </c>
      <c r="BE66" s="165">
        <f>IF(BB66=3,G66,0)</f>
        <v>0</v>
      </c>
      <c r="BF66" s="165">
        <f>IF(BB66=4,G66,0)</f>
        <v>0</v>
      </c>
      <c r="BG66" s="165">
        <f>IF(BB66=5,G66,0)</f>
        <v>0</v>
      </c>
      <c r="CA66" s="165">
        <v>1</v>
      </c>
      <c r="CB66" s="165">
        <v>1</v>
      </c>
      <c r="CC66" s="192"/>
      <c r="CD66" s="192"/>
    </row>
    <row r="67" spans="1:82">
      <c r="A67" s="193">
        <v>14</v>
      </c>
      <c r="B67" s="194" t="s">
        <v>157</v>
      </c>
      <c r="C67" s="195" t="s">
        <v>158</v>
      </c>
      <c r="D67" s="196" t="s">
        <v>90</v>
      </c>
      <c r="E67" s="197">
        <v>923.5</v>
      </c>
      <c r="F67" s="197">
        <v>0</v>
      </c>
      <c r="G67" s="198">
        <f>E67*F67</f>
        <v>0</v>
      </c>
      <c r="H67" s="199">
        <v>0</v>
      </c>
      <c r="I67" s="199">
        <f>E67*H67</f>
        <v>0</v>
      </c>
      <c r="J67" s="199">
        <v>0</v>
      </c>
      <c r="K67" s="199">
        <f>E67*J67</f>
        <v>0</v>
      </c>
      <c r="Q67" s="192">
        <v>2</v>
      </c>
      <c r="AA67" s="165">
        <v>1</v>
      </c>
      <c r="AB67" s="165">
        <v>1</v>
      </c>
      <c r="AC67" s="165">
        <v>1</v>
      </c>
      <c r="BB67" s="165">
        <v>1</v>
      </c>
      <c r="BC67" s="165">
        <f>IF(BB67=1,G67,0)</f>
        <v>0</v>
      </c>
      <c r="BD67" s="165">
        <f>IF(BB67=2,G67,0)</f>
        <v>0</v>
      </c>
      <c r="BE67" s="165">
        <f>IF(BB67=3,G67,0)</f>
        <v>0</v>
      </c>
      <c r="BF67" s="165">
        <f>IF(BB67=4,G67,0)</f>
        <v>0</v>
      </c>
      <c r="BG67" s="165">
        <f>IF(BB67=5,G67,0)</f>
        <v>0</v>
      </c>
      <c r="CA67" s="165">
        <v>1</v>
      </c>
      <c r="CB67" s="165">
        <v>1</v>
      </c>
      <c r="CC67" s="192"/>
      <c r="CD67" s="192"/>
    </row>
    <row r="68" spans="1:82">
      <c r="A68" s="193">
        <v>15</v>
      </c>
      <c r="B68" s="194" t="s">
        <v>159</v>
      </c>
      <c r="C68" s="195" t="s">
        <v>160</v>
      </c>
      <c r="D68" s="196" t="s">
        <v>90</v>
      </c>
      <c r="E68" s="197">
        <v>230</v>
      </c>
      <c r="F68" s="197">
        <v>0</v>
      </c>
      <c r="G68" s="198">
        <f>E68*F68</f>
        <v>0</v>
      </c>
      <c r="H68" s="199">
        <v>1.58E-3</v>
      </c>
      <c r="I68" s="199">
        <f>E68*H68</f>
        <v>0.3634</v>
      </c>
      <c r="J68" s="199">
        <v>0</v>
      </c>
      <c r="K68" s="199">
        <f>E68*J68</f>
        <v>0</v>
      </c>
      <c r="Q68" s="192">
        <v>2</v>
      </c>
      <c r="AA68" s="165">
        <v>1</v>
      </c>
      <c r="AB68" s="165">
        <v>1</v>
      </c>
      <c r="AC68" s="165">
        <v>1</v>
      </c>
      <c r="BB68" s="165">
        <v>1</v>
      </c>
      <c r="BC68" s="165">
        <f>IF(BB68=1,G68,0)</f>
        <v>0</v>
      </c>
      <c r="BD68" s="165">
        <f>IF(BB68=2,G68,0)</f>
        <v>0</v>
      </c>
      <c r="BE68" s="165">
        <f>IF(BB68=3,G68,0)</f>
        <v>0</v>
      </c>
      <c r="BF68" s="165">
        <f>IF(BB68=4,G68,0)</f>
        <v>0</v>
      </c>
      <c r="BG68" s="165">
        <f>IF(BB68=5,G68,0)</f>
        <v>0</v>
      </c>
      <c r="CA68" s="165">
        <v>1</v>
      </c>
      <c r="CB68" s="165">
        <v>1</v>
      </c>
      <c r="CC68" s="192"/>
      <c r="CD68" s="192"/>
    </row>
    <row r="69" spans="1:82">
      <c r="A69" s="200"/>
      <c r="B69" s="201"/>
      <c r="C69" s="207" t="s">
        <v>161</v>
      </c>
      <c r="D69" s="208"/>
      <c r="E69" s="209">
        <v>230</v>
      </c>
      <c r="F69" s="210"/>
      <c r="G69" s="211"/>
      <c r="H69" s="212"/>
      <c r="I69" s="213"/>
      <c r="J69" s="212"/>
      <c r="K69" s="213"/>
      <c r="M69" s="206" t="s">
        <v>161</v>
      </c>
      <c r="O69" s="206"/>
      <c r="Q69" s="192"/>
    </row>
    <row r="70" spans="1:82">
      <c r="A70" s="193">
        <v>16</v>
      </c>
      <c r="B70" s="194" t="s">
        <v>162</v>
      </c>
      <c r="C70" s="195" t="s">
        <v>163</v>
      </c>
      <c r="D70" s="196" t="s">
        <v>146</v>
      </c>
      <c r="E70" s="197">
        <v>388.2</v>
      </c>
      <c r="F70" s="197">
        <v>0</v>
      </c>
      <c r="G70" s="198">
        <f>E70*F70</f>
        <v>0</v>
      </c>
      <c r="H70" s="199">
        <v>1E-3</v>
      </c>
      <c r="I70" s="199">
        <f>E70*H70</f>
        <v>0.38819999999999999</v>
      </c>
      <c r="J70" s="199">
        <v>0</v>
      </c>
      <c r="K70" s="199">
        <f>E70*J70</f>
        <v>0</v>
      </c>
      <c r="Q70" s="192">
        <v>2</v>
      </c>
      <c r="AA70" s="165">
        <v>1</v>
      </c>
      <c r="AB70" s="165">
        <v>1</v>
      </c>
      <c r="AC70" s="165">
        <v>1</v>
      </c>
      <c r="BB70" s="165">
        <v>1</v>
      </c>
      <c r="BC70" s="165">
        <f>IF(BB70=1,G70,0)</f>
        <v>0</v>
      </c>
      <c r="BD70" s="165">
        <f>IF(BB70=2,G70,0)</f>
        <v>0</v>
      </c>
      <c r="BE70" s="165">
        <f>IF(BB70=3,G70,0)</f>
        <v>0</v>
      </c>
      <c r="BF70" s="165">
        <f>IF(BB70=4,G70,0)</f>
        <v>0</v>
      </c>
      <c r="BG70" s="165">
        <f>IF(BB70=5,G70,0)</f>
        <v>0</v>
      </c>
      <c r="CA70" s="165">
        <v>1</v>
      </c>
      <c r="CB70" s="165">
        <v>1</v>
      </c>
      <c r="CC70" s="192"/>
      <c r="CD70" s="192"/>
    </row>
    <row r="71" spans="1:82">
      <c r="A71" s="200"/>
      <c r="B71" s="201"/>
      <c r="C71" s="207" t="s">
        <v>164</v>
      </c>
      <c r="D71" s="208"/>
      <c r="E71" s="209">
        <v>388.2</v>
      </c>
      <c r="F71" s="210"/>
      <c r="G71" s="211"/>
      <c r="H71" s="212"/>
      <c r="I71" s="213"/>
      <c r="J71" s="212"/>
      <c r="K71" s="213"/>
      <c r="M71" s="206" t="s">
        <v>164</v>
      </c>
      <c r="O71" s="206"/>
      <c r="Q71" s="192"/>
    </row>
    <row r="72" spans="1:82">
      <c r="A72" s="214"/>
      <c r="B72" s="215" t="s">
        <v>78</v>
      </c>
      <c r="C72" s="216" t="str">
        <f>CONCATENATE(B63," ",C63)</f>
        <v>94 Lešení a stavební výtahy</v>
      </c>
      <c r="D72" s="217"/>
      <c r="E72" s="218"/>
      <c r="F72" s="219"/>
      <c r="G72" s="220">
        <f>SUM(G63:G71)</f>
        <v>0</v>
      </c>
      <c r="H72" s="221"/>
      <c r="I72" s="222">
        <f>SUM(I63:I71)</f>
        <v>18.621324999999999</v>
      </c>
      <c r="J72" s="221"/>
      <c r="K72" s="222">
        <f>SUM(K63:K71)</f>
        <v>0</v>
      </c>
      <c r="Q72" s="192">
        <v>4</v>
      </c>
      <c r="BC72" s="223">
        <f>SUM(BC63:BC71)</f>
        <v>0</v>
      </c>
      <c r="BD72" s="223">
        <f>SUM(BD63:BD71)</f>
        <v>0</v>
      </c>
      <c r="BE72" s="223">
        <f>SUM(BE63:BE71)</f>
        <v>0</v>
      </c>
      <c r="BF72" s="223">
        <f>SUM(BF63:BF71)</f>
        <v>0</v>
      </c>
      <c r="BG72" s="223">
        <f>SUM(BG63:BG71)</f>
        <v>0</v>
      </c>
    </row>
    <row r="73" spans="1:82">
      <c r="A73" s="184" t="s">
        <v>76</v>
      </c>
      <c r="B73" s="185" t="s">
        <v>165</v>
      </c>
      <c r="C73" s="186" t="s">
        <v>166</v>
      </c>
      <c r="D73" s="187"/>
      <c r="E73" s="188"/>
      <c r="F73" s="188"/>
      <c r="G73" s="189"/>
      <c r="H73" s="190"/>
      <c r="I73" s="191"/>
      <c r="J73" s="190"/>
      <c r="K73" s="191"/>
      <c r="Q73" s="192">
        <v>1</v>
      </c>
    </row>
    <row r="74" spans="1:82">
      <c r="A74" s="193">
        <v>17</v>
      </c>
      <c r="B74" s="194" t="s">
        <v>167</v>
      </c>
      <c r="C74" s="195" t="s">
        <v>168</v>
      </c>
      <c r="D74" s="196" t="s">
        <v>90</v>
      </c>
      <c r="E74" s="197">
        <v>230</v>
      </c>
      <c r="F74" s="197">
        <v>0</v>
      </c>
      <c r="G74" s="198">
        <f>E74*F74</f>
        <v>0</v>
      </c>
      <c r="H74" s="199">
        <v>4.0000000000000003E-5</v>
      </c>
      <c r="I74" s="199">
        <f>E74*H74</f>
        <v>9.2000000000000016E-3</v>
      </c>
      <c r="J74" s="199">
        <v>0</v>
      </c>
      <c r="K74" s="199">
        <f>E74*J74</f>
        <v>0</v>
      </c>
      <c r="Q74" s="192">
        <v>2</v>
      </c>
      <c r="AA74" s="165">
        <v>1</v>
      </c>
      <c r="AB74" s="165">
        <v>1</v>
      </c>
      <c r="AC74" s="165">
        <v>1</v>
      </c>
      <c r="BB74" s="165">
        <v>1</v>
      </c>
      <c r="BC74" s="165">
        <f>IF(BB74=1,G74,0)</f>
        <v>0</v>
      </c>
      <c r="BD74" s="165">
        <f>IF(BB74=2,G74,0)</f>
        <v>0</v>
      </c>
      <c r="BE74" s="165">
        <f>IF(BB74=3,G74,0)</f>
        <v>0</v>
      </c>
      <c r="BF74" s="165">
        <f>IF(BB74=4,G74,0)</f>
        <v>0</v>
      </c>
      <c r="BG74" s="165">
        <f>IF(BB74=5,G74,0)</f>
        <v>0</v>
      </c>
      <c r="CA74" s="165">
        <v>1</v>
      </c>
      <c r="CB74" s="165">
        <v>1</v>
      </c>
      <c r="CC74" s="192"/>
      <c r="CD74" s="192"/>
    </row>
    <row r="75" spans="1:82">
      <c r="A75" s="200"/>
      <c r="B75" s="201"/>
      <c r="C75" s="207" t="s">
        <v>161</v>
      </c>
      <c r="D75" s="208"/>
      <c r="E75" s="209">
        <v>230</v>
      </c>
      <c r="F75" s="210"/>
      <c r="G75" s="211"/>
      <c r="H75" s="212"/>
      <c r="I75" s="213"/>
      <c r="J75" s="212"/>
      <c r="K75" s="213"/>
      <c r="M75" s="206" t="s">
        <v>161</v>
      </c>
      <c r="O75" s="206"/>
      <c r="Q75" s="192"/>
    </row>
    <row r="76" spans="1:82">
      <c r="A76" s="193">
        <v>18</v>
      </c>
      <c r="B76" s="194" t="s">
        <v>169</v>
      </c>
      <c r="C76" s="195" t="s">
        <v>170</v>
      </c>
      <c r="D76" s="196" t="s">
        <v>90</v>
      </c>
      <c r="E76" s="197">
        <v>460</v>
      </c>
      <c r="F76" s="197">
        <v>0</v>
      </c>
      <c r="G76" s="198">
        <f>E76*F76</f>
        <v>0</v>
      </c>
      <c r="H76" s="199">
        <v>0</v>
      </c>
      <c r="I76" s="199">
        <f>E76*H76</f>
        <v>0</v>
      </c>
      <c r="J76" s="199">
        <v>0</v>
      </c>
      <c r="K76" s="199">
        <f>E76*J76</f>
        <v>0</v>
      </c>
      <c r="Q76" s="192">
        <v>2</v>
      </c>
      <c r="AA76" s="165">
        <v>1</v>
      </c>
      <c r="AB76" s="165">
        <v>1</v>
      </c>
      <c r="AC76" s="165">
        <v>1</v>
      </c>
      <c r="BB76" s="165">
        <v>1</v>
      </c>
      <c r="BC76" s="165">
        <f>IF(BB76=1,G76,0)</f>
        <v>0</v>
      </c>
      <c r="BD76" s="165">
        <f>IF(BB76=2,G76,0)</f>
        <v>0</v>
      </c>
      <c r="BE76" s="165">
        <f>IF(BB76=3,G76,0)</f>
        <v>0</v>
      </c>
      <c r="BF76" s="165">
        <f>IF(BB76=4,G76,0)</f>
        <v>0</v>
      </c>
      <c r="BG76" s="165">
        <f>IF(BB76=5,G76,0)</f>
        <v>0</v>
      </c>
      <c r="CA76" s="165">
        <v>1</v>
      </c>
      <c r="CB76" s="165">
        <v>1</v>
      </c>
      <c r="CC76" s="192"/>
      <c r="CD76" s="192"/>
    </row>
    <row r="77" spans="1:82">
      <c r="A77" s="200"/>
      <c r="B77" s="201"/>
      <c r="C77" s="207" t="s">
        <v>171</v>
      </c>
      <c r="D77" s="208"/>
      <c r="E77" s="209">
        <v>460</v>
      </c>
      <c r="F77" s="210"/>
      <c r="G77" s="211"/>
      <c r="H77" s="212"/>
      <c r="I77" s="213"/>
      <c r="J77" s="212"/>
      <c r="K77" s="213"/>
      <c r="M77" s="206" t="s">
        <v>171</v>
      </c>
      <c r="O77" s="206"/>
      <c r="Q77" s="192"/>
    </row>
    <row r="78" spans="1:82">
      <c r="A78" s="214"/>
      <c r="B78" s="215" t="s">
        <v>78</v>
      </c>
      <c r="C78" s="216" t="str">
        <f>CONCATENATE(B73," ",C73)</f>
        <v>95 Dokončovací konstrukce na pozemních stavbách</v>
      </c>
      <c r="D78" s="217"/>
      <c r="E78" s="218"/>
      <c r="F78" s="219"/>
      <c r="G78" s="220">
        <f>SUM(G73:G77)</f>
        <v>0</v>
      </c>
      <c r="H78" s="221"/>
      <c r="I78" s="222">
        <f>SUM(I73:I77)</f>
        <v>9.2000000000000016E-3</v>
      </c>
      <c r="J78" s="221"/>
      <c r="K78" s="222">
        <f>SUM(K73:K77)</f>
        <v>0</v>
      </c>
      <c r="Q78" s="192">
        <v>4</v>
      </c>
      <c r="BC78" s="223">
        <f>SUM(BC73:BC77)</f>
        <v>0</v>
      </c>
      <c r="BD78" s="223">
        <f>SUM(BD73:BD77)</f>
        <v>0</v>
      </c>
      <c r="BE78" s="223">
        <f>SUM(BE73:BE77)</f>
        <v>0</v>
      </c>
      <c r="BF78" s="223">
        <f>SUM(BF73:BF77)</f>
        <v>0</v>
      </c>
      <c r="BG78" s="223">
        <f>SUM(BG73:BG77)</f>
        <v>0</v>
      </c>
    </row>
    <row r="79" spans="1:82">
      <c r="A79" s="184" t="s">
        <v>76</v>
      </c>
      <c r="B79" s="185" t="s">
        <v>172</v>
      </c>
      <c r="C79" s="186" t="s">
        <v>173</v>
      </c>
      <c r="D79" s="187"/>
      <c r="E79" s="188"/>
      <c r="F79" s="188"/>
      <c r="G79" s="189"/>
      <c r="H79" s="190"/>
      <c r="I79" s="191"/>
      <c r="J79" s="190"/>
      <c r="K79" s="191"/>
      <c r="Q79" s="192">
        <v>1</v>
      </c>
    </row>
    <row r="80" spans="1:82">
      <c r="A80" s="193">
        <v>19</v>
      </c>
      <c r="B80" s="194" t="s">
        <v>174</v>
      </c>
      <c r="C80" s="195" t="s">
        <v>175</v>
      </c>
      <c r="D80" s="196" t="s">
        <v>176</v>
      </c>
      <c r="E80" s="197">
        <v>2</v>
      </c>
      <c r="F80" s="197">
        <v>0</v>
      </c>
      <c r="G80" s="198">
        <f>E80*F80</f>
        <v>0</v>
      </c>
      <c r="H80" s="199">
        <v>0</v>
      </c>
      <c r="I80" s="199">
        <f>E80*H80</f>
        <v>0</v>
      </c>
      <c r="J80" s="199">
        <v>0</v>
      </c>
      <c r="K80" s="199">
        <f>E80*J80</f>
        <v>0</v>
      </c>
      <c r="Q80" s="192">
        <v>2</v>
      </c>
      <c r="AA80" s="165">
        <v>1</v>
      </c>
      <c r="AB80" s="165">
        <v>1</v>
      </c>
      <c r="AC80" s="165">
        <v>1</v>
      </c>
      <c r="BB80" s="165">
        <v>1</v>
      </c>
      <c r="BC80" s="165">
        <f>IF(BB80=1,G80,0)</f>
        <v>0</v>
      </c>
      <c r="BD80" s="165">
        <f>IF(BB80=2,G80,0)</f>
        <v>0</v>
      </c>
      <c r="BE80" s="165">
        <f>IF(BB80=3,G80,0)</f>
        <v>0</v>
      </c>
      <c r="BF80" s="165">
        <f>IF(BB80=4,G80,0)</f>
        <v>0</v>
      </c>
      <c r="BG80" s="165">
        <f>IF(BB80=5,G80,0)</f>
        <v>0</v>
      </c>
      <c r="CA80" s="165">
        <v>1</v>
      </c>
      <c r="CB80" s="165">
        <v>1</v>
      </c>
      <c r="CC80" s="192"/>
      <c r="CD80" s="192"/>
    </row>
    <row r="81" spans="1:82">
      <c r="A81" s="193">
        <v>20</v>
      </c>
      <c r="B81" s="194" t="s">
        <v>177</v>
      </c>
      <c r="C81" s="195" t="s">
        <v>178</v>
      </c>
      <c r="D81" s="196" t="s">
        <v>90</v>
      </c>
      <c r="E81" s="197">
        <v>1.3919999999999999</v>
      </c>
      <c r="F81" s="197">
        <v>0</v>
      </c>
      <c r="G81" s="198">
        <f>E81*F81</f>
        <v>0</v>
      </c>
      <c r="H81" s="199">
        <v>1E-3</v>
      </c>
      <c r="I81" s="199">
        <f>E81*H81</f>
        <v>1.392E-3</v>
      </c>
      <c r="J81" s="199">
        <v>-6.2E-2</v>
      </c>
      <c r="K81" s="199">
        <f>E81*J81</f>
        <v>-8.6303999999999992E-2</v>
      </c>
      <c r="Q81" s="192">
        <v>2</v>
      </c>
      <c r="AA81" s="165">
        <v>1</v>
      </c>
      <c r="AB81" s="165">
        <v>1</v>
      </c>
      <c r="AC81" s="165">
        <v>1</v>
      </c>
      <c r="BB81" s="165">
        <v>1</v>
      </c>
      <c r="BC81" s="165">
        <f>IF(BB81=1,G81,0)</f>
        <v>0</v>
      </c>
      <c r="BD81" s="165">
        <f>IF(BB81=2,G81,0)</f>
        <v>0</v>
      </c>
      <c r="BE81" s="165">
        <f>IF(BB81=3,G81,0)</f>
        <v>0</v>
      </c>
      <c r="BF81" s="165">
        <f>IF(BB81=4,G81,0)</f>
        <v>0</v>
      </c>
      <c r="BG81" s="165">
        <f>IF(BB81=5,G81,0)</f>
        <v>0</v>
      </c>
      <c r="CA81" s="165">
        <v>1</v>
      </c>
      <c r="CB81" s="165">
        <v>1</v>
      </c>
      <c r="CC81" s="192"/>
      <c r="CD81" s="192"/>
    </row>
    <row r="82" spans="1:82">
      <c r="A82" s="200"/>
      <c r="B82" s="201"/>
      <c r="C82" s="207" t="s">
        <v>179</v>
      </c>
      <c r="D82" s="208"/>
      <c r="E82" s="209">
        <v>1.3919999999999999</v>
      </c>
      <c r="F82" s="210"/>
      <c r="G82" s="211"/>
      <c r="H82" s="212"/>
      <c r="I82" s="213"/>
      <c r="J82" s="212"/>
      <c r="K82" s="213"/>
      <c r="M82" s="206" t="s">
        <v>179</v>
      </c>
      <c r="O82" s="206"/>
      <c r="Q82" s="192"/>
    </row>
    <row r="83" spans="1:82">
      <c r="A83" s="193">
        <v>21</v>
      </c>
      <c r="B83" s="194" t="s">
        <v>180</v>
      </c>
      <c r="C83" s="195" t="s">
        <v>181</v>
      </c>
      <c r="D83" s="196" t="s">
        <v>176</v>
      </c>
      <c r="E83" s="197">
        <v>116</v>
      </c>
      <c r="F83" s="197">
        <v>0</v>
      </c>
      <c r="G83" s="198">
        <f>E83*F83</f>
        <v>0</v>
      </c>
      <c r="H83" s="199">
        <v>0</v>
      </c>
      <c r="I83" s="199">
        <f>E83*H83</f>
        <v>0</v>
      </c>
      <c r="J83" s="199">
        <v>0</v>
      </c>
      <c r="K83" s="199">
        <f>E83*J83</f>
        <v>0</v>
      </c>
      <c r="Q83" s="192">
        <v>2</v>
      </c>
      <c r="AA83" s="165">
        <v>1</v>
      </c>
      <c r="AB83" s="165">
        <v>1</v>
      </c>
      <c r="AC83" s="165">
        <v>1</v>
      </c>
      <c r="BB83" s="165">
        <v>1</v>
      </c>
      <c r="BC83" s="165">
        <f>IF(BB83=1,G83,0)</f>
        <v>0</v>
      </c>
      <c r="BD83" s="165">
        <f>IF(BB83=2,G83,0)</f>
        <v>0</v>
      </c>
      <c r="BE83" s="165">
        <f>IF(BB83=3,G83,0)</f>
        <v>0</v>
      </c>
      <c r="BF83" s="165">
        <f>IF(BB83=4,G83,0)</f>
        <v>0</v>
      </c>
      <c r="BG83" s="165">
        <f>IF(BB83=5,G83,0)</f>
        <v>0</v>
      </c>
      <c r="CA83" s="165">
        <v>1</v>
      </c>
      <c r="CB83" s="165">
        <v>1</v>
      </c>
      <c r="CC83" s="192"/>
      <c r="CD83" s="192"/>
    </row>
    <row r="84" spans="1:82">
      <c r="A84" s="200"/>
      <c r="B84" s="201"/>
      <c r="C84" s="207" t="s">
        <v>182</v>
      </c>
      <c r="D84" s="208"/>
      <c r="E84" s="209">
        <v>116</v>
      </c>
      <c r="F84" s="210"/>
      <c r="G84" s="211"/>
      <c r="H84" s="212"/>
      <c r="I84" s="213"/>
      <c r="J84" s="212"/>
      <c r="K84" s="213"/>
      <c r="M84" s="206" t="s">
        <v>182</v>
      </c>
      <c r="O84" s="206"/>
      <c r="Q84" s="192"/>
    </row>
    <row r="85" spans="1:82">
      <c r="A85" s="193">
        <v>22</v>
      </c>
      <c r="B85" s="194" t="s">
        <v>183</v>
      </c>
      <c r="C85" s="195" t="s">
        <v>184</v>
      </c>
      <c r="D85" s="196" t="s">
        <v>176</v>
      </c>
      <c r="E85" s="197">
        <v>2</v>
      </c>
      <c r="F85" s="197">
        <v>0</v>
      </c>
      <c r="G85" s="198">
        <f>E85*F85</f>
        <v>0</v>
      </c>
      <c r="H85" s="199">
        <v>0</v>
      </c>
      <c r="I85" s="199">
        <f>E85*H85</f>
        <v>0</v>
      </c>
      <c r="J85" s="199">
        <v>0</v>
      </c>
      <c r="K85" s="199">
        <f>E85*J85</f>
        <v>0</v>
      </c>
      <c r="Q85" s="192">
        <v>2</v>
      </c>
      <c r="AA85" s="165">
        <v>1</v>
      </c>
      <c r="AB85" s="165">
        <v>1</v>
      </c>
      <c r="AC85" s="165">
        <v>1</v>
      </c>
      <c r="BB85" s="165">
        <v>1</v>
      </c>
      <c r="BC85" s="165">
        <f>IF(BB85=1,G85,0)</f>
        <v>0</v>
      </c>
      <c r="BD85" s="165">
        <f>IF(BB85=2,G85,0)</f>
        <v>0</v>
      </c>
      <c r="BE85" s="165">
        <f>IF(BB85=3,G85,0)</f>
        <v>0</v>
      </c>
      <c r="BF85" s="165">
        <f>IF(BB85=4,G85,0)</f>
        <v>0</v>
      </c>
      <c r="BG85" s="165">
        <f>IF(BB85=5,G85,0)</f>
        <v>0</v>
      </c>
      <c r="CA85" s="165">
        <v>1</v>
      </c>
      <c r="CB85" s="165">
        <v>1</v>
      </c>
      <c r="CC85" s="192"/>
      <c r="CD85" s="192"/>
    </row>
    <row r="86" spans="1:82">
      <c r="A86" s="193">
        <v>23</v>
      </c>
      <c r="B86" s="194" t="s">
        <v>185</v>
      </c>
      <c r="C86" s="195" t="s">
        <v>186</v>
      </c>
      <c r="D86" s="196" t="s">
        <v>176</v>
      </c>
      <c r="E86" s="197">
        <v>4</v>
      </c>
      <c r="F86" s="197">
        <v>0</v>
      </c>
      <c r="G86" s="198">
        <f>E86*F86</f>
        <v>0</v>
      </c>
      <c r="H86" s="199">
        <v>0</v>
      </c>
      <c r="I86" s="199">
        <f>E86*H86</f>
        <v>0</v>
      </c>
      <c r="J86" s="199">
        <v>0</v>
      </c>
      <c r="K86" s="199">
        <f>E86*J86</f>
        <v>0</v>
      </c>
      <c r="Q86" s="192">
        <v>2</v>
      </c>
      <c r="AA86" s="165">
        <v>1</v>
      </c>
      <c r="AB86" s="165">
        <v>1</v>
      </c>
      <c r="AC86" s="165">
        <v>1</v>
      </c>
      <c r="BB86" s="165">
        <v>1</v>
      </c>
      <c r="BC86" s="165">
        <f>IF(BB86=1,G86,0)</f>
        <v>0</v>
      </c>
      <c r="BD86" s="165">
        <f>IF(BB86=2,G86,0)</f>
        <v>0</v>
      </c>
      <c r="BE86" s="165">
        <f>IF(BB86=3,G86,0)</f>
        <v>0</v>
      </c>
      <c r="BF86" s="165">
        <f>IF(BB86=4,G86,0)</f>
        <v>0</v>
      </c>
      <c r="BG86" s="165">
        <f>IF(BB86=5,G86,0)</f>
        <v>0</v>
      </c>
      <c r="CA86" s="165">
        <v>1</v>
      </c>
      <c r="CB86" s="165">
        <v>1</v>
      </c>
      <c r="CC86" s="192"/>
      <c r="CD86" s="192"/>
    </row>
    <row r="87" spans="1:82">
      <c r="A87" s="193">
        <v>24</v>
      </c>
      <c r="B87" s="194" t="s">
        <v>187</v>
      </c>
      <c r="C87" s="195" t="s">
        <v>188</v>
      </c>
      <c r="D87" s="196" t="s">
        <v>90</v>
      </c>
      <c r="E87" s="197">
        <v>17.781500000000001</v>
      </c>
      <c r="F87" s="197">
        <v>0</v>
      </c>
      <c r="G87" s="198">
        <f>E87*F87</f>
        <v>0</v>
      </c>
      <c r="H87" s="199">
        <v>6.8999999999999997E-4</v>
      </c>
      <c r="I87" s="199">
        <f>E87*H87</f>
        <v>1.2269235E-2</v>
      </c>
      <c r="J87" s="199">
        <v>-3.4000000000000002E-2</v>
      </c>
      <c r="K87" s="199">
        <f>E87*J87</f>
        <v>-0.60457100000000008</v>
      </c>
      <c r="Q87" s="192">
        <v>2</v>
      </c>
      <c r="AA87" s="165">
        <v>1</v>
      </c>
      <c r="AB87" s="165">
        <v>1</v>
      </c>
      <c r="AC87" s="165">
        <v>1</v>
      </c>
      <c r="BB87" s="165">
        <v>1</v>
      </c>
      <c r="BC87" s="165">
        <f>IF(BB87=1,G87,0)</f>
        <v>0</v>
      </c>
      <c r="BD87" s="165">
        <f>IF(BB87=2,G87,0)</f>
        <v>0</v>
      </c>
      <c r="BE87" s="165">
        <f>IF(BB87=3,G87,0)</f>
        <v>0</v>
      </c>
      <c r="BF87" s="165">
        <f>IF(BB87=4,G87,0)</f>
        <v>0</v>
      </c>
      <c r="BG87" s="165">
        <f>IF(BB87=5,G87,0)</f>
        <v>0</v>
      </c>
      <c r="CA87" s="165">
        <v>1</v>
      </c>
      <c r="CB87" s="165">
        <v>1</v>
      </c>
      <c r="CC87" s="192"/>
      <c r="CD87" s="192"/>
    </row>
    <row r="88" spans="1:82">
      <c r="A88" s="200"/>
      <c r="B88" s="201"/>
      <c r="C88" s="207" t="s">
        <v>189</v>
      </c>
      <c r="D88" s="208"/>
      <c r="E88" s="209">
        <v>14.743499999999999</v>
      </c>
      <c r="F88" s="210"/>
      <c r="G88" s="211"/>
      <c r="H88" s="212"/>
      <c r="I88" s="213"/>
      <c r="J88" s="212"/>
      <c r="K88" s="213"/>
      <c r="M88" s="206" t="s">
        <v>189</v>
      </c>
      <c r="O88" s="206"/>
      <c r="Q88" s="192"/>
    </row>
    <row r="89" spans="1:82">
      <c r="A89" s="200"/>
      <c r="B89" s="201"/>
      <c r="C89" s="207" t="s">
        <v>190</v>
      </c>
      <c r="D89" s="208"/>
      <c r="E89" s="209">
        <v>3.0379999999999998</v>
      </c>
      <c r="F89" s="210"/>
      <c r="G89" s="211"/>
      <c r="H89" s="212"/>
      <c r="I89" s="213"/>
      <c r="J89" s="212"/>
      <c r="K89" s="213"/>
      <c r="M89" s="206" t="s">
        <v>190</v>
      </c>
      <c r="O89" s="206"/>
      <c r="Q89" s="192"/>
    </row>
    <row r="90" spans="1:82">
      <c r="A90" s="193">
        <v>25</v>
      </c>
      <c r="B90" s="194" t="s">
        <v>191</v>
      </c>
      <c r="C90" s="195" t="s">
        <v>192</v>
      </c>
      <c r="D90" s="196" t="s">
        <v>90</v>
      </c>
      <c r="E90" s="197">
        <v>133.32650000000001</v>
      </c>
      <c r="F90" s="197">
        <v>0</v>
      </c>
      <c r="G90" s="198">
        <f>E90*F90</f>
        <v>0</v>
      </c>
      <c r="H90" s="199">
        <v>6.0999999999999997E-4</v>
      </c>
      <c r="I90" s="199">
        <f>E90*H90</f>
        <v>8.1329165000000009E-2</v>
      </c>
      <c r="J90" s="199">
        <v>-3.4000000000000002E-2</v>
      </c>
      <c r="K90" s="199">
        <f>E90*J90</f>
        <v>-4.5331010000000003</v>
      </c>
      <c r="Q90" s="192">
        <v>2</v>
      </c>
      <c r="AA90" s="165">
        <v>1</v>
      </c>
      <c r="AB90" s="165">
        <v>1</v>
      </c>
      <c r="AC90" s="165">
        <v>1</v>
      </c>
      <c r="BB90" s="165">
        <v>1</v>
      </c>
      <c r="BC90" s="165">
        <f>IF(BB90=1,G90,0)</f>
        <v>0</v>
      </c>
      <c r="BD90" s="165">
        <f>IF(BB90=2,G90,0)</f>
        <v>0</v>
      </c>
      <c r="BE90" s="165">
        <f>IF(BB90=3,G90,0)</f>
        <v>0</v>
      </c>
      <c r="BF90" s="165">
        <f>IF(BB90=4,G90,0)</f>
        <v>0</v>
      </c>
      <c r="BG90" s="165">
        <f>IF(BB90=5,G90,0)</f>
        <v>0</v>
      </c>
      <c r="CA90" s="165">
        <v>1</v>
      </c>
      <c r="CB90" s="165">
        <v>1</v>
      </c>
      <c r="CC90" s="192"/>
      <c r="CD90" s="192"/>
    </row>
    <row r="91" spans="1:82">
      <c r="A91" s="200"/>
      <c r="B91" s="201"/>
      <c r="C91" s="207" t="s">
        <v>193</v>
      </c>
      <c r="D91" s="208"/>
      <c r="E91" s="209">
        <v>120.19</v>
      </c>
      <c r="F91" s="210"/>
      <c r="G91" s="211"/>
      <c r="H91" s="212"/>
      <c r="I91" s="213"/>
      <c r="J91" s="212"/>
      <c r="K91" s="213"/>
      <c r="M91" s="206" t="s">
        <v>193</v>
      </c>
      <c r="O91" s="206"/>
      <c r="Q91" s="192"/>
    </row>
    <row r="92" spans="1:82">
      <c r="A92" s="200"/>
      <c r="B92" s="201"/>
      <c r="C92" s="207" t="s">
        <v>194</v>
      </c>
      <c r="D92" s="208"/>
      <c r="E92" s="209">
        <v>13.1365</v>
      </c>
      <c r="F92" s="210"/>
      <c r="G92" s="211"/>
      <c r="H92" s="212"/>
      <c r="I92" s="213"/>
      <c r="J92" s="212"/>
      <c r="K92" s="213"/>
      <c r="M92" s="206" t="s">
        <v>194</v>
      </c>
      <c r="O92" s="206"/>
      <c r="Q92" s="192"/>
    </row>
    <row r="93" spans="1:82">
      <c r="A93" s="193">
        <v>26</v>
      </c>
      <c r="B93" s="194" t="s">
        <v>195</v>
      </c>
      <c r="C93" s="195" t="s">
        <v>196</v>
      </c>
      <c r="D93" s="196" t="s">
        <v>90</v>
      </c>
      <c r="E93" s="197">
        <v>4.742</v>
      </c>
      <c r="F93" s="197">
        <v>0</v>
      </c>
      <c r="G93" s="198">
        <f>E93*F93</f>
        <v>0</v>
      </c>
      <c r="H93" s="199">
        <v>1E-3</v>
      </c>
      <c r="I93" s="199">
        <f>E93*H93</f>
        <v>4.7419999999999997E-3</v>
      </c>
      <c r="J93" s="199">
        <v>-6.3E-2</v>
      </c>
      <c r="K93" s="199">
        <f>E93*J93</f>
        <v>-0.29874600000000001</v>
      </c>
      <c r="Q93" s="192">
        <v>2</v>
      </c>
      <c r="AA93" s="165">
        <v>1</v>
      </c>
      <c r="AB93" s="165">
        <v>1</v>
      </c>
      <c r="AC93" s="165">
        <v>1</v>
      </c>
      <c r="BB93" s="165">
        <v>1</v>
      </c>
      <c r="BC93" s="165">
        <f>IF(BB93=1,G93,0)</f>
        <v>0</v>
      </c>
      <c r="BD93" s="165">
        <f>IF(BB93=2,G93,0)</f>
        <v>0</v>
      </c>
      <c r="BE93" s="165">
        <f>IF(BB93=3,G93,0)</f>
        <v>0</v>
      </c>
      <c r="BF93" s="165">
        <f>IF(BB93=4,G93,0)</f>
        <v>0</v>
      </c>
      <c r="BG93" s="165">
        <f>IF(BB93=5,G93,0)</f>
        <v>0</v>
      </c>
      <c r="CA93" s="165">
        <v>1</v>
      </c>
      <c r="CB93" s="165">
        <v>1</v>
      </c>
      <c r="CC93" s="192"/>
      <c r="CD93" s="192"/>
    </row>
    <row r="94" spans="1:82">
      <c r="A94" s="200"/>
      <c r="B94" s="201"/>
      <c r="C94" s="207" t="s">
        <v>197</v>
      </c>
      <c r="D94" s="208"/>
      <c r="E94" s="209">
        <v>4.742</v>
      </c>
      <c r="F94" s="210"/>
      <c r="G94" s="211"/>
      <c r="H94" s="212"/>
      <c r="I94" s="213"/>
      <c r="J94" s="212"/>
      <c r="K94" s="213"/>
      <c r="M94" s="206" t="s">
        <v>197</v>
      </c>
      <c r="O94" s="206"/>
      <c r="Q94" s="192"/>
    </row>
    <row r="95" spans="1:82">
      <c r="A95" s="193">
        <v>27</v>
      </c>
      <c r="B95" s="194" t="s">
        <v>198</v>
      </c>
      <c r="C95" s="195" t="s">
        <v>199</v>
      </c>
      <c r="D95" s="196" t="s">
        <v>90</v>
      </c>
      <c r="E95" s="197">
        <v>7.56</v>
      </c>
      <c r="F95" s="197">
        <v>0</v>
      </c>
      <c r="G95" s="198">
        <f>E95*F95</f>
        <v>0</v>
      </c>
      <c r="H95" s="199">
        <v>5.5999999999999995E-4</v>
      </c>
      <c r="I95" s="199">
        <f>E95*H95</f>
        <v>4.2335999999999997E-3</v>
      </c>
      <c r="J95" s="199">
        <v>-6.6000000000000003E-2</v>
      </c>
      <c r="K95" s="199">
        <f>E95*J95</f>
        <v>-0.49896000000000001</v>
      </c>
      <c r="Q95" s="192">
        <v>2</v>
      </c>
      <c r="AA95" s="165">
        <v>1</v>
      </c>
      <c r="AB95" s="165">
        <v>1</v>
      </c>
      <c r="AC95" s="165">
        <v>1</v>
      </c>
      <c r="BB95" s="165">
        <v>1</v>
      </c>
      <c r="BC95" s="165">
        <f>IF(BB95=1,G95,0)</f>
        <v>0</v>
      </c>
      <c r="BD95" s="165">
        <f>IF(BB95=2,G95,0)</f>
        <v>0</v>
      </c>
      <c r="BE95" s="165">
        <f>IF(BB95=3,G95,0)</f>
        <v>0</v>
      </c>
      <c r="BF95" s="165">
        <f>IF(BB95=4,G95,0)</f>
        <v>0</v>
      </c>
      <c r="BG95" s="165">
        <f>IF(BB95=5,G95,0)</f>
        <v>0</v>
      </c>
      <c r="CA95" s="165">
        <v>1</v>
      </c>
      <c r="CB95" s="165">
        <v>1</v>
      </c>
      <c r="CC95" s="192"/>
      <c r="CD95" s="192"/>
    </row>
    <row r="96" spans="1:82">
      <c r="A96" s="200"/>
      <c r="B96" s="201"/>
      <c r="C96" s="207" t="s">
        <v>200</v>
      </c>
      <c r="D96" s="208"/>
      <c r="E96" s="209">
        <v>7.56</v>
      </c>
      <c r="F96" s="210"/>
      <c r="G96" s="211"/>
      <c r="H96" s="212"/>
      <c r="I96" s="213"/>
      <c r="J96" s="212"/>
      <c r="K96" s="213"/>
      <c r="M96" s="206" t="s">
        <v>200</v>
      </c>
      <c r="O96" s="206"/>
      <c r="Q96" s="192"/>
    </row>
    <row r="97" spans="1:82">
      <c r="A97" s="214"/>
      <c r="B97" s="215" t="s">
        <v>78</v>
      </c>
      <c r="C97" s="216" t="str">
        <f>CONCATENATE(B79," ",C79)</f>
        <v>96 Bourání konstrukcí</v>
      </c>
      <c r="D97" s="217"/>
      <c r="E97" s="218"/>
      <c r="F97" s="219"/>
      <c r="G97" s="220">
        <f>SUM(G79:G96)</f>
        <v>0</v>
      </c>
      <c r="H97" s="221"/>
      <c r="I97" s="222">
        <f>SUM(I79:I96)</f>
        <v>0.103966</v>
      </c>
      <c r="J97" s="221"/>
      <c r="K97" s="222">
        <f>SUM(K79:K96)</f>
        <v>-6.0216820000000011</v>
      </c>
      <c r="Q97" s="192">
        <v>4</v>
      </c>
      <c r="BC97" s="223">
        <f>SUM(BC79:BC96)</f>
        <v>0</v>
      </c>
      <c r="BD97" s="223">
        <f>SUM(BD79:BD96)</f>
        <v>0</v>
      </c>
      <c r="BE97" s="223">
        <f>SUM(BE79:BE96)</f>
        <v>0</v>
      </c>
      <c r="BF97" s="223">
        <f>SUM(BF79:BF96)</f>
        <v>0</v>
      </c>
      <c r="BG97" s="223">
        <f>SUM(BG79:BG96)</f>
        <v>0</v>
      </c>
    </row>
    <row r="98" spans="1:82">
      <c r="A98" s="184" t="s">
        <v>76</v>
      </c>
      <c r="B98" s="185" t="s">
        <v>201</v>
      </c>
      <c r="C98" s="186" t="s">
        <v>202</v>
      </c>
      <c r="D98" s="187"/>
      <c r="E98" s="188"/>
      <c r="F98" s="188"/>
      <c r="G98" s="189"/>
      <c r="H98" s="190"/>
      <c r="I98" s="191"/>
      <c r="J98" s="190"/>
      <c r="K98" s="191"/>
      <c r="Q98" s="192">
        <v>1</v>
      </c>
    </row>
    <row r="99" spans="1:82">
      <c r="A99" s="193">
        <v>28</v>
      </c>
      <c r="B99" s="194" t="s">
        <v>203</v>
      </c>
      <c r="C99" s="195" t="s">
        <v>204</v>
      </c>
      <c r="D99" s="196" t="s">
        <v>90</v>
      </c>
      <c r="E99" s="197">
        <v>460.18</v>
      </c>
      <c r="F99" s="197">
        <v>0</v>
      </c>
      <c r="G99" s="198">
        <f>E99*F99</f>
        <v>0</v>
      </c>
      <c r="H99" s="199">
        <v>0</v>
      </c>
      <c r="I99" s="199">
        <f>E99*H99</f>
        <v>0</v>
      </c>
      <c r="J99" s="199">
        <v>-2.9000000000000001E-2</v>
      </c>
      <c r="K99" s="199">
        <f>E99*J99</f>
        <v>-13.345220000000001</v>
      </c>
      <c r="Q99" s="192">
        <v>2</v>
      </c>
      <c r="AA99" s="165">
        <v>1</v>
      </c>
      <c r="AB99" s="165">
        <v>1</v>
      </c>
      <c r="AC99" s="165">
        <v>1</v>
      </c>
      <c r="BB99" s="165">
        <v>1</v>
      </c>
      <c r="BC99" s="165">
        <f>IF(BB99=1,G99,0)</f>
        <v>0</v>
      </c>
      <c r="BD99" s="165">
        <f>IF(BB99=2,G99,0)</f>
        <v>0</v>
      </c>
      <c r="BE99" s="165">
        <f>IF(BB99=3,G99,0)</f>
        <v>0</v>
      </c>
      <c r="BF99" s="165">
        <f>IF(BB99=4,G99,0)</f>
        <v>0</v>
      </c>
      <c r="BG99" s="165">
        <f>IF(BB99=5,G99,0)</f>
        <v>0</v>
      </c>
      <c r="CA99" s="165">
        <v>1</v>
      </c>
      <c r="CB99" s="165">
        <v>1</v>
      </c>
      <c r="CC99" s="192"/>
      <c r="CD99" s="192"/>
    </row>
    <row r="100" spans="1:82">
      <c r="A100" s="200"/>
      <c r="B100" s="201"/>
      <c r="C100" s="207" t="s">
        <v>110</v>
      </c>
      <c r="D100" s="208"/>
      <c r="E100" s="209">
        <v>460.18</v>
      </c>
      <c r="F100" s="210"/>
      <c r="G100" s="211"/>
      <c r="H100" s="212"/>
      <c r="I100" s="213"/>
      <c r="J100" s="212"/>
      <c r="K100" s="213"/>
      <c r="M100" s="206" t="s">
        <v>110</v>
      </c>
      <c r="O100" s="206"/>
      <c r="Q100" s="192"/>
    </row>
    <row r="101" spans="1:82">
      <c r="A101" s="214"/>
      <c r="B101" s="215" t="s">
        <v>78</v>
      </c>
      <c r="C101" s="216" t="str">
        <f>CONCATENATE(B98," ",C98)</f>
        <v>97 Prorážení otvorů</v>
      </c>
      <c r="D101" s="217"/>
      <c r="E101" s="218"/>
      <c r="F101" s="219"/>
      <c r="G101" s="220">
        <f>SUM(G98:G100)</f>
        <v>0</v>
      </c>
      <c r="H101" s="221"/>
      <c r="I101" s="222">
        <f>SUM(I98:I100)</f>
        <v>0</v>
      </c>
      <c r="J101" s="221"/>
      <c r="K101" s="222">
        <f>SUM(K98:K100)</f>
        <v>-13.345220000000001</v>
      </c>
      <c r="Q101" s="192">
        <v>4</v>
      </c>
      <c r="BC101" s="223">
        <f>SUM(BC98:BC100)</f>
        <v>0</v>
      </c>
      <c r="BD101" s="223">
        <f>SUM(BD98:BD100)</f>
        <v>0</v>
      </c>
      <c r="BE101" s="223">
        <f>SUM(BE98:BE100)</f>
        <v>0</v>
      </c>
      <c r="BF101" s="223">
        <f>SUM(BF98:BF100)</f>
        <v>0</v>
      </c>
      <c r="BG101" s="223">
        <f>SUM(BG98:BG100)</f>
        <v>0</v>
      </c>
    </row>
    <row r="102" spans="1:82">
      <c r="A102" s="184" t="s">
        <v>76</v>
      </c>
      <c r="B102" s="185" t="s">
        <v>205</v>
      </c>
      <c r="C102" s="186" t="s">
        <v>206</v>
      </c>
      <c r="D102" s="187"/>
      <c r="E102" s="188"/>
      <c r="F102" s="188"/>
      <c r="G102" s="189"/>
      <c r="H102" s="190"/>
      <c r="I102" s="191"/>
      <c r="J102" s="190"/>
      <c r="K102" s="191"/>
      <c r="Q102" s="192">
        <v>1</v>
      </c>
    </row>
    <row r="103" spans="1:82">
      <c r="A103" s="193">
        <v>29</v>
      </c>
      <c r="B103" s="194" t="s">
        <v>207</v>
      </c>
      <c r="C103" s="195" t="s">
        <v>208</v>
      </c>
      <c r="D103" s="196" t="s">
        <v>209</v>
      </c>
      <c r="E103" s="197">
        <v>50.632040093999997</v>
      </c>
      <c r="F103" s="197">
        <v>0</v>
      </c>
      <c r="G103" s="198">
        <f>E103*F103</f>
        <v>0</v>
      </c>
      <c r="H103" s="199">
        <v>0</v>
      </c>
      <c r="I103" s="199">
        <f>E103*H103</f>
        <v>0</v>
      </c>
      <c r="J103" s="199">
        <v>0</v>
      </c>
      <c r="K103" s="199">
        <f>E103*J103</f>
        <v>0</v>
      </c>
      <c r="Q103" s="192">
        <v>2</v>
      </c>
      <c r="AA103" s="165">
        <v>7</v>
      </c>
      <c r="AB103" s="165">
        <v>1</v>
      </c>
      <c r="AC103" s="165">
        <v>2</v>
      </c>
      <c r="BB103" s="165">
        <v>1</v>
      </c>
      <c r="BC103" s="165">
        <f>IF(BB103=1,G103,0)</f>
        <v>0</v>
      </c>
      <c r="BD103" s="165">
        <f>IF(BB103=2,G103,0)</f>
        <v>0</v>
      </c>
      <c r="BE103" s="165">
        <f>IF(BB103=3,G103,0)</f>
        <v>0</v>
      </c>
      <c r="BF103" s="165">
        <f>IF(BB103=4,G103,0)</f>
        <v>0</v>
      </c>
      <c r="BG103" s="165">
        <f>IF(BB103=5,G103,0)</f>
        <v>0</v>
      </c>
      <c r="CA103" s="165">
        <v>7</v>
      </c>
      <c r="CB103" s="165">
        <v>1</v>
      </c>
      <c r="CC103" s="192"/>
      <c r="CD103" s="192"/>
    </row>
    <row r="104" spans="1:82">
      <c r="A104" s="214"/>
      <c r="B104" s="215" t="s">
        <v>78</v>
      </c>
      <c r="C104" s="216" t="str">
        <f>CONCATENATE(B102," ",C102)</f>
        <v>99 Staveništní přesun hmot</v>
      </c>
      <c r="D104" s="217"/>
      <c r="E104" s="218"/>
      <c r="F104" s="219"/>
      <c r="G104" s="220">
        <f>SUM(G102:G103)</f>
        <v>0</v>
      </c>
      <c r="H104" s="221"/>
      <c r="I104" s="222">
        <f>SUM(I102:I103)</f>
        <v>0</v>
      </c>
      <c r="J104" s="221"/>
      <c r="K104" s="222">
        <f>SUM(K102:K103)</f>
        <v>0</v>
      </c>
      <c r="Q104" s="192">
        <v>4</v>
      </c>
      <c r="BC104" s="223">
        <f>SUM(BC102:BC103)</f>
        <v>0</v>
      </c>
      <c r="BD104" s="223">
        <f>SUM(BD102:BD103)</f>
        <v>0</v>
      </c>
      <c r="BE104" s="223">
        <f>SUM(BE102:BE103)</f>
        <v>0</v>
      </c>
      <c r="BF104" s="223">
        <f>SUM(BF102:BF103)</f>
        <v>0</v>
      </c>
      <c r="BG104" s="223">
        <f>SUM(BG102:BG103)</f>
        <v>0</v>
      </c>
    </row>
    <row r="105" spans="1:82">
      <c r="A105" s="184" t="s">
        <v>76</v>
      </c>
      <c r="B105" s="185" t="s">
        <v>210</v>
      </c>
      <c r="C105" s="186" t="s">
        <v>211</v>
      </c>
      <c r="D105" s="187"/>
      <c r="E105" s="188"/>
      <c r="F105" s="188"/>
      <c r="G105" s="189"/>
      <c r="H105" s="190"/>
      <c r="I105" s="191"/>
      <c r="J105" s="190"/>
      <c r="K105" s="191"/>
      <c r="Q105" s="192">
        <v>1</v>
      </c>
    </row>
    <row r="106" spans="1:82" ht="22.5">
      <c r="A106" s="193">
        <v>30</v>
      </c>
      <c r="B106" s="194" t="s">
        <v>212</v>
      </c>
      <c r="C106" s="195" t="s">
        <v>213</v>
      </c>
      <c r="D106" s="196" t="s">
        <v>90</v>
      </c>
      <c r="E106" s="197">
        <v>9.7624999999999993</v>
      </c>
      <c r="F106" s="197">
        <v>0</v>
      </c>
      <c r="G106" s="198">
        <f>E106*F106</f>
        <v>0</v>
      </c>
      <c r="H106" s="199">
        <v>8.3000000000000001E-4</v>
      </c>
      <c r="I106" s="199">
        <f>E106*H106</f>
        <v>8.102874999999999E-3</v>
      </c>
      <c r="J106" s="199">
        <v>0</v>
      </c>
      <c r="K106" s="199">
        <f>E106*J106</f>
        <v>0</v>
      </c>
      <c r="Q106" s="192">
        <v>2</v>
      </c>
      <c r="AA106" s="165">
        <v>1</v>
      </c>
      <c r="AB106" s="165">
        <v>7</v>
      </c>
      <c r="AC106" s="165">
        <v>7</v>
      </c>
      <c r="BB106" s="165">
        <v>2</v>
      </c>
      <c r="BC106" s="165">
        <f>IF(BB106=1,G106,0)</f>
        <v>0</v>
      </c>
      <c r="BD106" s="165">
        <f>IF(BB106=2,G106,0)</f>
        <v>0</v>
      </c>
      <c r="BE106" s="165">
        <f>IF(BB106=3,G106,0)</f>
        <v>0</v>
      </c>
      <c r="BF106" s="165">
        <f>IF(BB106=4,G106,0)</f>
        <v>0</v>
      </c>
      <c r="BG106" s="165">
        <f>IF(BB106=5,G106,0)</f>
        <v>0</v>
      </c>
      <c r="CA106" s="165">
        <v>1</v>
      </c>
      <c r="CB106" s="165">
        <v>7</v>
      </c>
      <c r="CC106" s="192"/>
      <c r="CD106" s="192"/>
    </row>
    <row r="107" spans="1:82" ht="22.5">
      <c r="A107" s="200"/>
      <c r="B107" s="201"/>
      <c r="C107" s="202" t="s">
        <v>214</v>
      </c>
      <c r="D107" s="203"/>
      <c r="E107" s="203"/>
      <c r="F107" s="203"/>
      <c r="G107" s="204"/>
      <c r="H107" s="205"/>
      <c r="I107" s="205"/>
      <c r="J107" s="205"/>
      <c r="K107" s="205"/>
      <c r="L107" s="206" t="s">
        <v>214</v>
      </c>
      <c r="N107" s="206"/>
      <c r="Q107" s="192">
        <v>3</v>
      </c>
    </row>
    <row r="108" spans="1:82">
      <c r="A108" s="200"/>
      <c r="B108" s="201"/>
      <c r="C108" s="207" t="s">
        <v>215</v>
      </c>
      <c r="D108" s="208"/>
      <c r="E108" s="209">
        <v>9.7624999999999993</v>
      </c>
      <c r="F108" s="210"/>
      <c r="G108" s="211"/>
      <c r="H108" s="212"/>
      <c r="I108" s="213"/>
      <c r="J108" s="212"/>
      <c r="K108" s="213"/>
      <c r="M108" s="236">
        <v>97625</v>
      </c>
      <c r="O108" s="206"/>
      <c r="Q108" s="192"/>
    </row>
    <row r="109" spans="1:82">
      <c r="A109" s="193">
        <v>31</v>
      </c>
      <c r="B109" s="194" t="s">
        <v>216</v>
      </c>
      <c r="C109" s="195" t="s">
        <v>217</v>
      </c>
      <c r="D109" s="196" t="s">
        <v>90</v>
      </c>
      <c r="E109" s="197">
        <v>12.203099999999999</v>
      </c>
      <c r="F109" s="197">
        <v>0</v>
      </c>
      <c r="G109" s="198">
        <f>E109*F109</f>
        <v>0</v>
      </c>
      <c r="H109" s="199">
        <v>2.5400000000000002E-3</v>
      </c>
      <c r="I109" s="199">
        <f>E109*H109</f>
        <v>3.0995874E-2</v>
      </c>
      <c r="J109" s="199">
        <v>0</v>
      </c>
      <c r="K109" s="199">
        <f>E109*J109</f>
        <v>0</v>
      </c>
      <c r="Q109" s="192">
        <v>2</v>
      </c>
      <c r="AA109" s="165">
        <v>3</v>
      </c>
      <c r="AB109" s="165">
        <v>7</v>
      </c>
      <c r="AC109" s="165">
        <v>28322084</v>
      </c>
      <c r="BB109" s="165">
        <v>2</v>
      </c>
      <c r="BC109" s="165">
        <f>IF(BB109=1,G109,0)</f>
        <v>0</v>
      </c>
      <c r="BD109" s="165">
        <f>IF(BB109=2,G109,0)</f>
        <v>0</v>
      </c>
      <c r="BE109" s="165">
        <f>IF(BB109=3,G109,0)</f>
        <v>0</v>
      </c>
      <c r="BF109" s="165">
        <f>IF(BB109=4,G109,0)</f>
        <v>0</v>
      </c>
      <c r="BG109" s="165">
        <f>IF(BB109=5,G109,0)</f>
        <v>0</v>
      </c>
      <c r="CA109" s="165">
        <v>3</v>
      </c>
      <c r="CB109" s="165">
        <v>7</v>
      </c>
      <c r="CC109" s="192"/>
      <c r="CD109" s="192"/>
    </row>
    <row r="110" spans="1:82">
      <c r="A110" s="200"/>
      <c r="B110" s="201"/>
      <c r="C110" s="207" t="s">
        <v>218</v>
      </c>
      <c r="D110" s="208"/>
      <c r="E110" s="209">
        <v>12.203099999999999</v>
      </c>
      <c r="F110" s="210"/>
      <c r="G110" s="211"/>
      <c r="H110" s="212"/>
      <c r="I110" s="213"/>
      <c r="J110" s="212"/>
      <c r="K110" s="213"/>
      <c r="M110" s="206" t="s">
        <v>218</v>
      </c>
      <c r="O110" s="206"/>
      <c r="Q110" s="192"/>
    </row>
    <row r="111" spans="1:82">
      <c r="A111" s="193">
        <v>32</v>
      </c>
      <c r="B111" s="194" t="s">
        <v>219</v>
      </c>
      <c r="C111" s="195" t="s">
        <v>220</v>
      </c>
      <c r="D111" s="196" t="s">
        <v>61</v>
      </c>
      <c r="E111" s="197"/>
      <c r="F111" s="197">
        <v>0</v>
      </c>
      <c r="G111" s="198">
        <f>E111*F111</f>
        <v>0</v>
      </c>
      <c r="H111" s="199">
        <v>0</v>
      </c>
      <c r="I111" s="199">
        <f>E111*H111</f>
        <v>0</v>
      </c>
      <c r="J111" s="199">
        <v>0</v>
      </c>
      <c r="K111" s="199">
        <f>E111*J111</f>
        <v>0</v>
      </c>
      <c r="Q111" s="192">
        <v>2</v>
      </c>
      <c r="AA111" s="165">
        <v>7</v>
      </c>
      <c r="AB111" s="165">
        <v>1002</v>
      </c>
      <c r="AC111" s="165">
        <v>5</v>
      </c>
      <c r="BB111" s="165">
        <v>2</v>
      </c>
      <c r="BC111" s="165">
        <f>IF(BB111=1,G111,0)</f>
        <v>0</v>
      </c>
      <c r="BD111" s="165">
        <f>IF(BB111=2,G111,0)</f>
        <v>0</v>
      </c>
      <c r="BE111" s="165">
        <f>IF(BB111=3,G111,0)</f>
        <v>0</v>
      </c>
      <c r="BF111" s="165">
        <f>IF(BB111=4,G111,0)</f>
        <v>0</v>
      </c>
      <c r="BG111" s="165">
        <f>IF(BB111=5,G111,0)</f>
        <v>0</v>
      </c>
      <c r="CA111" s="165">
        <v>7</v>
      </c>
      <c r="CB111" s="165">
        <v>1002</v>
      </c>
      <c r="CC111" s="192"/>
      <c r="CD111" s="192"/>
    </row>
    <row r="112" spans="1:82">
      <c r="A112" s="214"/>
      <c r="B112" s="215" t="s">
        <v>78</v>
      </c>
      <c r="C112" s="216" t="str">
        <f>CONCATENATE(B105," ",C105)</f>
        <v>712 Živičné krytiny</v>
      </c>
      <c r="D112" s="217"/>
      <c r="E112" s="218"/>
      <c r="F112" s="219"/>
      <c r="G112" s="220">
        <f>SUM(G105:G111)</f>
        <v>0</v>
      </c>
      <c r="H112" s="221"/>
      <c r="I112" s="222">
        <f>SUM(I105:I111)</f>
        <v>3.9098749000000002E-2</v>
      </c>
      <c r="J112" s="221"/>
      <c r="K112" s="222">
        <f>SUM(K105:K111)</f>
        <v>0</v>
      </c>
      <c r="Q112" s="192">
        <v>4</v>
      </c>
      <c r="BC112" s="223">
        <f>SUM(BC105:BC111)</f>
        <v>0</v>
      </c>
      <c r="BD112" s="223">
        <f>SUM(BD105:BD111)</f>
        <v>0</v>
      </c>
      <c r="BE112" s="223">
        <f>SUM(BE105:BE111)</f>
        <v>0</v>
      </c>
      <c r="BF112" s="223">
        <f>SUM(BF105:BF111)</f>
        <v>0</v>
      </c>
      <c r="BG112" s="223">
        <f>SUM(BG105:BG111)</f>
        <v>0</v>
      </c>
    </row>
    <row r="113" spans="1:82">
      <c r="A113" s="184" t="s">
        <v>76</v>
      </c>
      <c r="B113" s="185" t="s">
        <v>221</v>
      </c>
      <c r="C113" s="186" t="s">
        <v>222</v>
      </c>
      <c r="D113" s="187"/>
      <c r="E113" s="188"/>
      <c r="F113" s="188"/>
      <c r="G113" s="189"/>
      <c r="H113" s="190"/>
      <c r="I113" s="191"/>
      <c r="J113" s="190"/>
      <c r="K113" s="191"/>
      <c r="Q113" s="192">
        <v>1</v>
      </c>
    </row>
    <row r="114" spans="1:82" ht="22.5">
      <c r="A114" s="193">
        <v>33</v>
      </c>
      <c r="B114" s="194" t="s">
        <v>223</v>
      </c>
      <c r="C114" s="195" t="s">
        <v>224</v>
      </c>
      <c r="D114" s="196" t="s">
        <v>90</v>
      </c>
      <c r="E114" s="197">
        <v>30.96</v>
      </c>
      <c r="F114" s="197">
        <v>0</v>
      </c>
      <c r="G114" s="198">
        <f>E114*F114</f>
        <v>0</v>
      </c>
      <c r="H114" s="199">
        <v>8.3000000000000001E-4</v>
      </c>
      <c r="I114" s="199">
        <f>E114*H114</f>
        <v>2.5696800000000002E-2</v>
      </c>
      <c r="J114" s="199">
        <v>0</v>
      </c>
      <c r="K114" s="199">
        <f>E114*J114</f>
        <v>0</v>
      </c>
      <c r="Q114" s="192">
        <v>2</v>
      </c>
      <c r="AA114" s="165">
        <v>1</v>
      </c>
      <c r="AB114" s="165">
        <v>7</v>
      </c>
      <c r="AC114" s="165">
        <v>7</v>
      </c>
      <c r="BB114" s="165">
        <v>2</v>
      </c>
      <c r="BC114" s="165">
        <f>IF(BB114=1,G114,0)</f>
        <v>0</v>
      </c>
      <c r="BD114" s="165">
        <f>IF(BB114=2,G114,0)</f>
        <v>0</v>
      </c>
      <c r="BE114" s="165">
        <f>IF(BB114=3,G114,0)</f>
        <v>0</v>
      </c>
      <c r="BF114" s="165">
        <f>IF(BB114=4,G114,0)</f>
        <v>0</v>
      </c>
      <c r="BG114" s="165">
        <f>IF(BB114=5,G114,0)</f>
        <v>0</v>
      </c>
      <c r="CA114" s="165">
        <v>1</v>
      </c>
      <c r="CB114" s="165">
        <v>7</v>
      </c>
      <c r="CC114" s="192"/>
      <c r="CD114" s="192"/>
    </row>
    <row r="115" spans="1:82">
      <c r="A115" s="200"/>
      <c r="B115" s="201"/>
      <c r="C115" s="207" t="s">
        <v>92</v>
      </c>
      <c r="D115" s="208"/>
      <c r="E115" s="209">
        <v>30.96</v>
      </c>
      <c r="F115" s="210"/>
      <c r="G115" s="211"/>
      <c r="H115" s="212"/>
      <c r="I115" s="213"/>
      <c r="J115" s="212"/>
      <c r="K115" s="213"/>
      <c r="M115" s="206" t="s">
        <v>92</v>
      </c>
      <c r="O115" s="206"/>
      <c r="Q115" s="192"/>
    </row>
    <row r="116" spans="1:82">
      <c r="A116" s="193">
        <v>34</v>
      </c>
      <c r="B116" s="194" t="s">
        <v>225</v>
      </c>
      <c r="C116" s="195" t="s">
        <v>226</v>
      </c>
      <c r="D116" s="196" t="s">
        <v>90</v>
      </c>
      <c r="E116" s="197">
        <v>30.96</v>
      </c>
      <c r="F116" s="197">
        <v>0</v>
      </c>
      <c r="G116" s="198">
        <f>E116*F116</f>
        <v>0</v>
      </c>
      <c r="H116" s="199">
        <v>2.0000000000000002E-5</v>
      </c>
      <c r="I116" s="199">
        <f>E116*H116</f>
        <v>6.1920000000000009E-4</v>
      </c>
      <c r="J116" s="199">
        <v>0</v>
      </c>
      <c r="K116" s="199">
        <f>E116*J116</f>
        <v>0</v>
      </c>
      <c r="Q116" s="192">
        <v>2</v>
      </c>
      <c r="AA116" s="165">
        <v>1</v>
      </c>
      <c r="AB116" s="165">
        <v>7</v>
      </c>
      <c r="AC116" s="165">
        <v>7</v>
      </c>
      <c r="BB116" s="165">
        <v>2</v>
      </c>
      <c r="BC116" s="165">
        <f>IF(BB116=1,G116,0)</f>
        <v>0</v>
      </c>
      <c r="BD116" s="165">
        <f>IF(BB116=2,G116,0)</f>
        <v>0</v>
      </c>
      <c r="BE116" s="165">
        <f>IF(BB116=3,G116,0)</f>
        <v>0</v>
      </c>
      <c r="BF116" s="165">
        <f>IF(BB116=4,G116,0)</f>
        <v>0</v>
      </c>
      <c r="BG116" s="165">
        <f>IF(BB116=5,G116,0)</f>
        <v>0</v>
      </c>
      <c r="CA116" s="165">
        <v>1</v>
      </c>
      <c r="CB116" s="165">
        <v>7</v>
      </c>
      <c r="CC116" s="192"/>
      <c r="CD116" s="192"/>
    </row>
    <row r="117" spans="1:82" ht="22.5">
      <c r="A117" s="200"/>
      <c r="B117" s="201"/>
      <c r="C117" s="202" t="s">
        <v>227</v>
      </c>
      <c r="D117" s="203"/>
      <c r="E117" s="203"/>
      <c r="F117" s="203"/>
      <c r="G117" s="204"/>
      <c r="H117" s="205"/>
      <c r="I117" s="205"/>
      <c r="J117" s="205"/>
      <c r="K117" s="205"/>
      <c r="L117" s="206" t="s">
        <v>227</v>
      </c>
      <c r="N117" s="206"/>
      <c r="Q117" s="192">
        <v>3</v>
      </c>
    </row>
    <row r="118" spans="1:82">
      <c r="A118" s="200"/>
      <c r="B118" s="201"/>
      <c r="C118" s="202" t="s">
        <v>228</v>
      </c>
      <c r="D118" s="203"/>
      <c r="E118" s="203"/>
      <c r="F118" s="203"/>
      <c r="G118" s="204"/>
      <c r="H118" s="205"/>
      <c r="I118" s="205"/>
      <c r="J118" s="205"/>
      <c r="K118" s="205"/>
      <c r="L118" s="206" t="s">
        <v>228</v>
      </c>
      <c r="N118" s="206"/>
      <c r="Q118" s="192">
        <v>3</v>
      </c>
    </row>
    <row r="119" spans="1:82">
      <c r="A119" s="200"/>
      <c r="B119" s="201"/>
      <c r="C119" s="207" t="s">
        <v>92</v>
      </c>
      <c r="D119" s="208"/>
      <c r="E119" s="209">
        <v>30.96</v>
      </c>
      <c r="F119" s="210"/>
      <c r="G119" s="211"/>
      <c r="H119" s="212"/>
      <c r="I119" s="213"/>
      <c r="J119" s="212"/>
      <c r="K119" s="213"/>
      <c r="M119" s="206" t="s">
        <v>92</v>
      </c>
      <c r="O119" s="206"/>
      <c r="Q119" s="192"/>
    </row>
    <row r="120" spans="1:82">
      <c r="A120" s="193">
        <v>35</v>
      </c>
      <c r="B120" s="194" t="s">
        <v>229</v>
      </c>
      <c r="C120" s="195" t="s">
        <v>230</v>
      </c>
      <c r="D120" s="196" t="s">
        <v>90</v>
      </c>
      <c r="E120" s="197">
        <v>9.7624999999999993</v>
      </c>
      <c r="F120" s="197">
        <v>0</v>
      </c>
      <c r="G120" s="198">
        <f>E120*F120</f>
        <v>0</v>
      </c>
      <c r="H120" s="199">
        <v>0</v>
      </c>
      <c r="I120" s="199">
        <f>E120*H120</f>
        <v>0</v>
      </c>
      <c r="J120" s="199">
        <v>0</v>
      </c>
      <c r="K120" s="199">
        <f>E120*J120</f>
        <v>0</v>
      </c>
      <c r="Q120" s="192">
        <v>2</v>
      </c>
      <c r="AA120" s="165">
        <v>1</v>
      </c>
      <c r="AB120" s="165">
        <v>0</v>
      </c>
      <c r="AC120" s="165">
        <v>0</v>
      </c>
      <c r="BB120" s="165">
        <v>2</v>
      </c>
      <c r="BC120" s="165">
        <f>IF(BB120=1,G120,0)</f>
        <v>0</v>
      </c>
      <c r="BD120" s="165">
        <f>IF(BB120=2,G120,0)</f>
        <v>0</v>
      </c>
      <c r="BE120" s="165">
        <f>IF(BB120=3,G120,0)</f>
        <v>0</v>
      </c>
      <c r="BF120" s="165">
        <f>IF(BB120=4,G120,0)</f>
        <v>0</v>
      </c>
      <c r="BG120" s="165">
        <f>IF(BB120=5,G120,0)</f>
        <v>0</v>
      </c>
      <c r="CA120" s="165">
        <v>1</v>
      </c>
      <c r="CB120" s="165">
        <v>0</v>
      </c>
      <c r="CC120" s="192"/>
      <c r="CD120" s="192"/>
    </row>
    <row r="121" spans="1:82" ht="45">
      <c r="A121" s="200"/>
      <c r="B121" s="201"/>
      <c r="C121" s="202" t="s">
        <v>231</v>
      </c>
      <c r="D121" s="203"/>
      <c r="E121" s="203"/>
      <c r="F121" s="203"/>
      <c r="G121" s="204"/>
      <c r="H121" s="205"/>
      <c r="I121" s="205"/>
      <c r="J121" s="205"/>
      <c r="K121" s="205"/>
      <c r="L121" s="206" t="s">
        <v>231</v>
      </c>
      <c r="N121" s="206"/>
      <c r="Q121" s="192">
        <v>3</v>
      </c>
    </row>
    <row r="122" spans="1:82">
      <c r="A122" s="200"/>
      <c r="B122" s="201"/>
      <c r="C122" s="207" t="s">
        <v>232</v>
      </c>
      <c r="D122" s="208"/>
      <c r="E122" s="209">
        <v>9.7624999999999993</v>
      </c>
      <c r="F122" s="210"/>
      <c r="G122" s="211"/>
      <c r="H122" s="212"/>
      <c r="I122" s="213"/>
      <c r="J122" s="212"/>
      <c r="K122" s="213"/>
      <c r="M122" s="206" t="s">
        <v>232</v>
      </c>
      <c r="O122" s="206"/>
      <c r="Q122" s="192"/>
    </row>
    <row r="123" spans="1:82">
      <c r="A123" s="193">
        <v>36</v>
      </c>
      <c r="B123" s="194" t="s">
        <v>233</v>
      </c>
      <c r="C123" s="195" t="s">
        <v>234</v>
      </c>
      <c r="D123" s="196" t="s">
        <v>90</v>
      </c>
      <c r="E123" s="197">
        <v>10.2506</v>
      </c>
      <c r="F123" s="197">
        <v>0</v>
      </c>
      <c r="G123" s="198">
        <f>E123*F123</f>
        <v>0</v>
      </c>
      <c r="H123" s="199">
        <v>4.7999999999999996E-3</v>
      </c>
      <c r="I123" s="199">
        <f>E123*H123</f>
        <v>4.9202879999999997E-2</v>
      </c>
      <c r="J123" s="199">
        <v>0</v>
      </c>
      <c r="K123" s="199">
        <f>E123*J123</f>
        <v>0</v>
      </c>
      <c r="Q123" s="192">
        <v>2</v>
      </c>
      <c r="AA123" s="165">
        <v>3</v>
      </c>
      <c r="AB123" s="165">
        <v>7</v>
      </c>
      <c r="AC123" s="165">
        <v>283768192</v>
      </c>
      <c r="BB123" s="165">
        <v>2</v>
      </c>
      <c r="BC123" s="165">
        <f>IF(BB123=1,G123,0)</f>
        <v>0</v>
      </c>
      <c r="BD123" s="165">
        <f>IF(BB123=2,G123,0)</f>
        <v>0</v>
      </c>
      <c r="BE123" s="165">
        <f>IF(BB123=3,G123,0)</f>
        <v>0</v>
      </c>
      <c r="BF123" s="165">
        <f>IF(BB123=4,G123,0)</f>
        <v>0</v>
      </c>
      <c r="BG123" s="165">
        <f>IF(BB123=5,G123,0)</f>
        <v>0</v>
      </c>
      <c r="CA123" s="165">
        <v>3</v>
      </c>
      <c r="CB123" s="165">
        <v>7</v>
      </c>
      <c r="CC123" s="192"/>
      <c r="CD123" s="192"/>
    </row>
    <row r="124" spans="1:82" ht="22.5">
      <c r="A124" s="200"/>
      <c r="B124" s="201"/>
      <c r="C124" s="202" t="s">
        <v>235</v>
      </c>
      <c r="D124" s="203"/>
      <c r="E124" s="203"/>
      <c r="F124" s="203"/>
      <c r="G124" s="204"/>
      <c r="H124" s="205"/>
      <c r="I124" s="205"/>
      <c r="J124" s="205"/>
      <c r="K124" s="205"/>
      <c r="L124" s="206" t="s">
        <v>235</v>
      </c>
      <c r="N124" s="206"/>
      <c r="Q124" s="192">
        <v>3</v>
      </c>
    </row>
    <row r="125" spans="1:82">
      <c r="A125" s="200"/>
      <c r="B125" s="201"/>
      <c r="C125" s="202"/>
      <c r="D125" s="203"/>
      <c r="E125" s="203"/>
      <c r="F125" s="203"/>
      <c r="G125" s="204"/>
      <c r="H125" s="205"/>
      <c r="I125" s="205"/>
      <c r="J125" s="205"/>
      <c r="K125" s="205"/>
      <c r="L125" s="206"/>
      <c r="N125" s="206"/>
      <c r="Q125" s="192">
        <v>3</v>
      </c>
    </row>
    <row r="126" spans="1:82" ht="22.5">
      <c r="A126" s="200"/>
      <c r="B126" s="201"/>
      <c r="C126" s="202" t="s">
        <v>236</v>
      </c>
      <c r="D126" s="203"/>
      <c r="E126" s="203"/>
      <c r="F126" s="203"/>
      <c r="G126" s="204"/>
      <c r="H126" s="205"/>
      <c r="I126" s="205"/>
      <c r="J126" s="205"/>
      <c r="K126" s="205"/>
      <c r="L126" s="206" t="s">
        <v>236</v>
      </c>
      <c r="N126" s="206"/>
      <c r="Q126" s="192">
        <v>3</v>
      </c>
    </row>
    <row r="127" spans="1:82">
      <c r="A127" s="200"/>
      <c r="B127" s="201"/>
      <c r="C127" s="202"/>
      <c r="D127" s="203"/>
      <c r="E127" s="203"/>
      <c r="F127" s="203"/>
      <c r="G127" s="204"/>
      <c r="H127" s="205"/>
      <c r="I127" s="205"/>
      <c r="J127" s="205"/>
      <c r="K127" s="205"/>
      <c r="L127" s="206"/>
      <c r="N127" s="206"/>
      <c r="Q127" s="192">
        <v>3</v>
      </c>
    </row>
    <row r="128" spans="1:82">
      <c r="A128" s="200"/>
      <c r="B128" s="201"/>
      <c r="C128" s="202" t="s">
        <v>237</v>
      </c>
      <c r="D128" s="203"/>
      <c r="E128" s="203"/>
      <c r="F128" s="203"/>
      <c r="G128" s="204"/>
      <c r="H128" s="205"/>
      <c r="I128" s="205"/>
      <c r="J128" s="205"/>
      <c r="K128" s="205"/>
      <c r="L128" s="206" t="s">
        <v>237</v>
      </c>
      <c r="N128" s="206"/>
      <c r="Q128" s="192">
        <v>3</v>
      </c>
    </row>
    <row r="129" spans="1:82">
      <c r="A129" s="200"/>
      <c r="B129" s="201"/>
      <c r="C129" s="202" t="s">
        <v>238</v>
      </c>
      <c r="D129" s="203"/>
      <c r="E129" s="203"/>
      <c r="F129" s="203"/>
      <c r="G129" s="204"/>
      <c r="H129" s="205"/>
      <c r="I129" s="205"/>
      <c r="J129" s="205"/>
      <c r="K129" s="205"/>
      <c r="L129" s="206" t="s">
        <v>238</v>
      </c>
      <c r="N129" s="206"/>
      <c r="Q129" s="192">
        <v>3</v>
      </c>
    </row>
    <row r="130" spans="1:82">
      <c r="A130" s="200"/>
      <c r="B130" s="201"/>
      <c r="C130" s="207" t="s">
        <v>239</v>
      </c>
      <c r="D130" s="208"/>
      <c r="E130" s="209">
        <v>10.2506</v>
      </c>
      <c r="F130" s="210"/>
      <c r="G130" s="211"/>
      <c r="H130" s="212"/>
      <c r="I130" s="213"/>
      <c r="J130" s="212"/>
      <c r="K130" s="213"/>
      <c r="M130" s="206" t="s">
        <v>239</v>
      </c>
      <c r="O130" s="206"/>
      <c r="Q130" s="192"/>
    </row>
    <row r="131" spans="1:82">
      <c r="A131" s="193">
        <v>37</v>
      </c>
      <c r="B131" s="194" t="s">
        <v>240</v>
      </c>
      <c r="C131" s="195" t="s">
        <v>241</v>
      </c>
      <c r="D131" s="196" t="s">
        <v>90</v>
      </c>
      <c r="E131" s="197">
        <v>63.1584</v>
      </c>
      <c r="F131" s="197">
        <v>0</v>
      </c>
      <c r="G131" s="198">
        <f>E131*F131</f>
        <v>0</v>
      </c>
      <c r="H131" s="199">
        <v>6.4000000000000003E-3</v>
      </c>
      <c r="I131" s="199">
        <f>E131*H131</f>
        <v>0.40421376000000003</v>
      </c>
      <c r="J131" s="199">
        <v>0</v>
      </c>
      <c r="K131" s="199">
        <f>E131*J131</f>
        <v>0</v>
      </c>
      <c r="Q131" s="192">
        <v>2</v>
      </c>
      <c r="AA131" s="165">
        <v>3</v>
      </c>
      <c r="AB131" s="165">
        <v>7</v>
      </c>
      <c r="AC131" s="165">
        <v>63140563</v>
      </c>
      <c r="BB131" s="165">
        <v>2</v>
      </c>
      <c r="BC131" s="165">
        <f>IF(BB131=1,G131,0)</f>
        <v>0</v>
      </c>
      <c r="BD131" s="165">
        <f>IF(BB131=2,G131,0)</f>
        <v>0</v>
      </c>
      <c r="BE131" s="165">
        <f>IF(BB131=3,G131,0)</f>
        <v>0</v>
      </c>
      <c r="BF131" s="165">
        <f>IF(BB131=4,G131,0)</f>
        <v>0</v>
      </c>
      <c r="BG131" s="165">
        <f>IF(BB131=5,G131,0)</f>
        <v>0</v>
      </c>
      <c r="CA131" s="165">
        <v>3</v>
      </c>
      <c r="CB131" s="165">
        <v>7</v>
      </c>
      <c r="CC131" s="192"/>
      <c r="CD131" s="192"/>
    </row>
    <row r="132" spans="1:82" ht="22.5">
      <c r="A132" s="200"/>
      <c r="B132" s="201"/>
      <c r="C132" s="202" t="s">
        <v>242</v>
      </c>
      <c r="D132" s="203"/>
      <c r="E132" s="203"/>
      <c r="F132" s="203"/>
      <c r="G132" s="204"/>
      <c r="H132" s="205"/>
      <c r="I132" s="205"/>
      <c r="J132" s="205"/>
      <c r="K132" s="205"/>
      <c r="L132" s="206" t="s">
        <v>242</v>
      </c>
      <c r="N132" s="206"/>
      <c r="Q132" s="192">
        <v>3</v>
      </c>
    </row>
    <row r="133" spans="1:82">
      <c r="A133" s="200"/>
      <c r="B133" s="201"/>
      <c r="C133" s="202"/>
      <c r="D133" s="203"/>
      <c r="E133" s="203"/>
      <c r="F133" s="203"/>
      <c r="G133" s="204"/>
      <c r="H133" s="205"/>
      <c r="I133" s="205"/>
      <c r="J133" s="205"/>
      <c r="K133" s="205"/>
      <c r="L133" s="206"/>
      <c r="N133" s="206"/>
      <c r="Q133" s="192">
        <v>3</v>
      </c>
    </row>
    <row r="134" spans="1:82" ht="33.75">
      <c r="A134" s="200"/>
      <c r="B134" s="201"/>
      <c r="C134" s="202" t="s">
        <v>243</v>
      </c>
      <c r="D134" s="203"/>
      <c r="E134" s="203"/>
      <c r="F134" s="203"/>
      <c r="G134" s="204"/>
      <c r="H134" s="205"/>
      <c r="I134" s="205"/>
      <c r="J134" s="205"/>
      <c r="K134" s="205"/>
      <c r="L134" s="206" t="s">
        <v>243</v>
      </c>
      <c r="N134" s="206"/>
      <c r="Q134" s="192">
        <v>3</v>
      </c>
    </row>
    <row r="135" spans="1:82">
      <c r="A135" s="200"/>
      <c r="B135" s="201"/>
      <c r="C135" s="202" t="s">
        <v>244</v>
      </c>
      <c r="D135" s="203"/>
      <c r="E135" s="203"/>
      <c r="F135" s="203"/>
      <c r="G135" s="204"/>
      <c r="H135" s="205"/>
      <c r="I135" s="205"/>
      <c r="J135" s="205"/>
      <c r="K135" s="205"/>
      <c r="L135" s="206" t="s">
        <v>244</v>
      </c>
      <c r="N135" s="206"/>
      <c r="Q135" s="192">
        <v>3</v>
      </c>
    </row>
    <row r="136" spans="1:82">
      <c r="A136" s="200"/>
      <c r="B136" s="201"/>
      <c r="C136" s="202" t="s">
        <v>245</v>
      </c>
      <c r="D136" s="203"/>
      <c r="E136" s="203"/>
      <c r="F136" s="203"/>
      <c r="G136" s="204"/>
      <c r="H136" s="205"/>
      <c r="I136" s="205"/>
      <c r="J136" s="205"/>
      <c r="K136" s="205"/>
      <c r="L136" s="206" t="s">
        <v>245</v>
      </c>
      <c r="N136" s="206"/>
      <c r="Q136" s="192">
        <v>3</v>
      </c>
    </row>
    <row r="137" spans="1:82">
      <c r="A137" s="200"/>
      <c r="B137" s="201"/>
      <c r="C137" s="207" t="s">
        <v>246</v>
      </c>
      <c r="D137" s="208"/>
      <c r="E137" s="209">
        <v>63.1584</v>
      </c>
      <c r="F137" s="210"/>
      <c r="G137" s="211"/>
      <c r="H137" s="212"/>
      <c r="I137" s="213"/>
      <c r="J137" s="212"/>
      <c r="K137" s="213"/>
      <c r="M137" s="206" t="s">
        <v>246</v>
      </c>
      <c r="O137" s="206"/>
      <c r="Q137" s="192"/>
    </row>
    <row r="138" spans="1:82">
      <c r="A138" s="193">
        <v>38</v>
      </c>
      <c r="B138" s="194" t="s">
        <v>247</v>
      </c>
      <c r="C138" s="195" t="s">
        <v>248</v>
      </c>
      <c r="D138" s="196" t="s">
        <v>146</v>
      </c>
      <c r="E138" s="197">
        <v>32</v>
      </c>
      <c r="F138" s="197">
        <v>0</v>
      </c>
      <c r="G138" s="198">
        <f>E138*F138</f>
        <v>0</v>
      </c>
      <c r="H138" s="199">
        <v>0</v>
      </c>
      <c r="I138" s="199">
        <f>E138*H138</f>
        <v>0</v>
      </c>
      <c r="J138" s="199">
        <v>0</v>
      </c>
      <c r="K138" s="199">
        <f>E138*J138</f>
        <v>0</v>
      </c>
      <c r="Q138" s="192">
        <v>2</v>
      </c>
      <c r="AA138" s="165">
        <v>3</v>
      </c>
      <c r="AB138" s="165">
        <v>7</v>
      </c>
      <c r="AC138" s="165">
        <v>67352240</v>
      </c>
      <c r="BB138" s="165">
        <v>2</v>
      </c>
      <c r="BC138" s="165">
        <f>IF(BB138=1,G138,0)</f>
        <v>0</v>
      </c>
      <c r="BD138" s="165">
        <f>IF(BB138=2,G138,0)</f>
        <v>0</v>
      </c>
      <c r="BE138" s="165">
        <f>IF(BB138=3,G138,0)</f>
        <v>0</v>
      </c>
      <c r="BF138" s="165">
        <f>IF(BB138=4,G138,0)</f>
        <v>0</v>
      </c>
      <c r="BG138" s="165">
        <f>IF(BB138=5,G138,0)</f>
        <v>0</v>
      </c>
      <c r="CA138" s="165">
        <v>3</v>
      </c>
      <c r="CB138" s="165">
        <v>7</v>
      </c>
      <c r="CC138" s="192"/>
      <c r="CD138" s="192"/>
    </row>
    <row r="139" spans="1:82">
      <c r="A139" s="200"/>
      <c r="B139" s="201"/>
      <c r="C139" s="202" t="s">
        <v>249</v>
      </c>
      <c r="D139" s="203"/>
      <c r="E139" s="203"/>
      <c r="F139" s="203"/>
      <c r="G139" s="204"/>
      <c r="H139" s="205"/>
      <c r="I139" s="205"/>
      <c r="J139" s="205"/>
      <c r="K139" s="205"/>
      <c r="L139" s="206" t="s">
        <v>249</v>
      </c>
      <c r="N139" s="206"/>
      <c r="Q139" s="192">
        <v>3</v>
      </c>
    </row>
    <row r="140" spans="1:82">
      <c r="A140" s="193">
        <v>39</v>
      </c>
      <c r="B140" s="194" t="s">
        <v>250</v>
      </c>
      <c r="C140" s="195" t="s">
        <v>251</v>
      </c>
      <c r="D140" s="196" t="s">
        <v>90</v>
      </c>
      <c r="E140" s="197">
        <v>32.508000000000003</v>
      </c>
      <c r="F140" s="197">
        <v>0</v>
      </c>
      <c r="G140" s="198">
        <f>E140*F140</f>
        <v>0</v>
      </c>
      <c r="H140" s="199">
        <v>1.3999999999999999E-4</v>
      </c>
      <c r="I140" s="199">
        <f>E140*H140</f>
        <v>4.5511199999999996E-3</v>
      </c>
      <c r="J140" s="199">
        <v>0</v>
      </c>
      <c r="K140" s="199">
        <f>E140*J140</f>
        <v>0</v>
      </c>
      <c r="Q140" s="192">
        <v>2</v>
      </c>
      <c r="AA140" s="165">
        <v>3</v>
      </c>
      <c r="AB140" s="165">
        <v>7</v>
      </c>
      <c r="AC140" s="165">
        <v>67352452</v>
      </c>
      <c r="BB140" s="165">
        <v>2</v>
      </c>
      <c r="BC140" s="165">
        <f>IF(BB140=1,G140,0)</f>
        <v>0</v>
      </c>
      <c r="BD140" s="165">
        <f>IF(BB140=2,G140,0)</f>
        <v>0</v>
      </c>
      <c r="BE140" s="165">
        <f>IF(BB140=3,G140,0)</f>
        <v>0</v>
      </c>
      <c r="BF140" s="165">
        <f>IF(BB140=4,G140,0)</f>
        <v>0</v>
      </c>
      <c r="BG140" s="165">
        <f>IF(BB140=5,G140,0)</f>
        <v>0</v>
      </c>
      <c r="CA140" s="165">
        <v>3</v>
      </c>
      <c r="CB140" s="165">
        <v>7</v>
      </c>
      <c r="CC140" s="192"/>
      <c r="CD140" s="192"/>
    </row>
    <row r="141" spans="1:82" ht="56.25">
      <c r="A141" s="200"/>
      <c r="B141" s="201"/>
      <c r="C141" s="202" t="s">
        <v>252</v>
      </c>
      <c r="D141" s="203"/>
      <c r="E141" s="203"/>
      <c r="F141" s="203"/>
      <c r="G141" s="204"/>
      <c r="H141" s="205"/>
      <c r="I141" s="205"/>
      <c r="J141" s="205"/>
      <c r="K141" s="205"/>
      <c r="L141" s="206" t="s">
        <v>252</v>
      </c>
      <c r="N141" s="206"/>
      <c r="Q141" s="192">
        <v>3</v>
      </c>
    </row>
    <row r="142" spans="1:82">
      <c r="A142" s="200"/>
      <c r="B142" s="201"/>
      <c r="C142" s="207" t="s">
        <v>253</v>
      </c>
      <c r="D142" s="208"/>
      <c r="E142" s="209">
        <v>32.508000000000003</v>
      </c>
      <c r="F142" s="210"/>
      <c r="G142" s="211"/>
      <c r="H142" s="212"/>
      <c r="I142" s="213"/>
      <c r="J142" s="212"/>
      <c r="K142" s="213"/>
      <c r="M142" s="206" t="s">
        <v>253</v>
      </c>
      <c r="O142" s="206"/>
      <c r="Q142" s="192"/>
    </row>
    <row r="143" spans="1:82">
      <c r="A143" s="193">
        <v>40</v>
      </c>
      <c r="B143" s="194" t="s">
        <v>254</v>
      </c>
      <c r="C143" s="195" t="s">
        <v>255</v>
      </c>
      <c r="D143" s="196" t="s">
        <v>61</v>
      </c>
      <c r="E143" s="197"/>
      <c r="F143" s="197">
        <v>0</v>
      </c>
      <c r="G143" s="198">
        <f>E143*F143</f>
        <v>0</v>
      </c>
      <c r="H143" s="199">
        <v>0</v>
      </c>
      <c r="I143" s="199">
        <f>E143*H143</f>
        <v>0</v>
      </c>
      <c r="J143" s="199">
        <v>0</v>
      </c>
      <c r="K143" s="199">
        <f>E143*J143</f>
        <v>0</v>
      </c>
      <c r="Q143" s="192">
        <v>2</v>
      </c>
      <c r="AA143" s="165">
        <v>7</v>
      </c>
      <c r="AB143" s="165">
        <v>1002</v>
      </c>
      <c r="AC143" s="165">
        <v>5</v>
      </c>
      <c r="BB143" s="165">
        <v>2</v>
      </c>
      <c r="BC143" s="165">
        <f>IF(BB143=1,G143,0)</f>
        <v>0</v>
      </c>
      <c r="BD143" s="165">
        <f>IF(BB143=2,G143,0)</f>
        <v>0</v>
      </c>
      <c r="BE143" s="165">
        <f>IF(BB143=3,G143,0)</f>
        <v>0</v>
      </c>
      <c r="BF143" s="165">
        <f>IF(BB143=4,G143,0)</f>
        <v>0</v>
      </c>
      <c r="BG143" s="165">
        <f>IF(BB143=5,G143,0)</f>
        <v>0</v>
      </c>
      <c r="CA143" s="165">
        <v>7</v>
      </c>
      <c r="CB143" s="165">
        <v>1002</v>
      </c>
      <c r="CC143" s="192"/>
      <c r="CD143" s="192"/>
    </row>
    <row r="144" spans="1:82">
      <c r="A144" s="214"/>
      <c r="B144" s="215" t="s">
        <v>78</v>
      </c>
      <c r="C144" s="216" t="str">
        <f>CONCATENATE(B113," ",C113)</f>
        <v>713 Izolace tepelné</v>
      </c>
      <c r="D144" s="217"/>
      <c r="E144" s="218"/>
      <c r="F144" s="219"/>
      <c r="G144" s="220">
        <f>SUM(G113:G143)</f>
        <v>0</v>
      </c>
      <c r="H144" s="221"/>
      <c r="I144" s="222">
        <f>SUM(I113:I143)</f>
        <v>0.48428376000000006</v>
      </c>
      <c r="J144" s="221"/>
      <c r="K144" s="222">
        <f>SUM(K113:K143)</f>
        <v>0</v>
      </c>
      <c r="Q144" s="192">
        <v>4</v>
      </c>
      <c r="BC144" s="223">
        <f>SUM(BC113:BC143)</f>
        <v>0</v>
      </c>
      <c r="BD144" s="223">
        <f>SUM(BD113:BD143)</f>
        <v>0</v>
      </c>
      <c r="BE144" s="223">
        <f>SUM(BE113:BE143)</f>
        <v>0</v>
      </c>
      <c r="BF144" s="223">
        <f>SUM(BF113:BF143)</f>
        <v>0</v>
      </c>
      <c r="BG144" s="223">
        <f>SUM(BG113:BG143)</f>
        <v>0</v>
      </c>
    </row>
    <row r="145" spans="1:82">
      <c r="A145" s="184" t="s">
        <v>76</v>
      </c>
      <c r="B145" s="185" t="s">
        <v>256</v>
      </c>
      <c r="C145" s="186" t="s">
        <v>257</v>
      </c>
      <c r="D145" s="187"/>
      <c r="E145" s="188"/>
      <c r="F145" s="188"/>
      <c r="G145" s="189"/>
      <c r="H145" s="190"/>
      <c r="I145" s="191"/>
      <c r="J145" s="190"/>
      <c r="K145" s="191"/>
      <c r="Q145" s="192">
        <v>1</v>
      </c>
    </row>
    <row r="146" spans="1:82" ht="22.5">
      <c r="A146" s="193">
        <v>41</v>
      </c>
      <c r="B146" s="194" t="s">
        <v>258</v>
      </c>
      <c r="C146" s="195" t="s">
        <v>259</v>
      </c>
      <c r="D146" s="196" t="s">
        <v>146</v>
      </c>
      <c r="E146" s="197">
        <v>9.1999999999999993</v>
      </c>
      <c r="F146" s="197">
        <v>0</v>
      </c>
      <c r="G146" s="198">
        <f>E146*F146</f>
        <v>0</v>
      </c>
      <c r="H146" s="199">
        <v>2.5500000000000002E-3</v>
      </c>
      <c r="I146" s="199">
        <f>E146*H146</f>
        <v>2.3459999999999998E-2</v>
      </c>
      <c r="J146" s="199">
        <v>0</v>
      </c>
      <c r="K146" s="199">
        <f>E146*J146</f>
        <v>0</v>
      </c>
      <c r="Q146" s="192">
        <v>2</v>
      </c>
      <c r="AA146" s="165">
        <v>1</v>
      </c>
      <c r="AB146" s="165">
        <v>7</v>
      </c>
      <c r="AC146" s="165">
        <v>7</v>
      </c>
      <c r="BB146" s="165">
        <v>2</v>
      </c>
      <c r="BC146" s="165">
        <f>IF(BB146=1,G146,0)</f>
        <v>0</v>
      </c>
      <c r="BD146" s="165">
        <f>IF(BB146=2,G146,0)</f>
        <v>0</v>
      </c>
      <c r="BE146" s="165">
        <f>IF(BB146=3,G146,0)</f>
        <v>0</v>
      </c>
      <c r="BF146" s="165">
        <f>IF(BB146=4,G146,0)</f>
        <v>0</v>
      </c>
      <c r="BG146" s="165">
        <f>IF(BB146=5,G146,0)</f>
        <v>0</v>
      </c>
      <c r="CA146" s="165">
        <v>1</v>
      </c>
      <c r="CB146" s="165">
        <v>7</v>
      </c>
      <c r="CC146" s="192"/>
      <c r="CD146" s="192"/>
    </row>
    <row r="147" spans="1:82">
      <c r="A147" s="200"/>
      <c r="B147" s="201"/>
      <c r="C147" s="207" t="s">
        <v>260</v>
      </c>
      <c r="D147" s="208"/>
      <c r="E147" s="209">
        <v>9.1999999999999993</v>
      </c>
      <c r="F147" s="210"/>
      <c r="G147" s="211"/>
      <c r="H147" s="212"/>
      <c r="I147" s="213"/>
      <c r="J147" s="212"/>
      <c r="K147" s="213"/>
      <c r="M147" s="206" t="s">
        <v>260</v>
      </c>
      <c r="O147" s="206"/>
      <c r="Q147" s="192"/>
    </row>
    <row r="148" spans="1:82">
      <c r="A148" s="193">
        <v>42</v>
      </c>
      <c r="B148" s="194" t="s">
        <v>261</v>
      </c>
      <c r="C148" s="195" t="s">
        <v>262</v>
      </c>
      <c r="D148" s="196" t="s">
        <v>263</v>
      </c>
      <c r="E148" s="197">
        <v>0.23549999999999999</v>
      </c>
      <c r="F148" s="197">
        <v>0</v>
      </c>
      <c r="G148" s="198">
        <f>E148*F148</f>
        <v>0</v>
      </c>
      <c r="H148" s="199">
        <v>2.9100000000000001E-2</v>
      </c>
      <c r="I148" s="199">
        <f>E148*H148</f>
        <v>6.8530499999999994E-3</v>
      </c>
      <c r="J148" s="199">
        <v>0</v>
      </c>
      <c r="K148" s="199">
        <f>E148*J148</f>
        <v>0</v>
      </c>
      <c r="Q148" s="192">
        <v>2</v>
      </c>
      <c r="AA148" s="165">
        <v>1</v>
      </c>
      <c r="AB148" s="165">
        <v>7</v>
      </c>
      <c r="AC148" s="165">
        <v>7</v>
      </c>
      <c r="BB148" s="165">
        <v>2</v>
      </c>
      <c r="BC148" s="165">
        <f>IF(BB148=1,G148,0)</f>
        <v>0</v>
      </c>
      <c r="BD148" s="165">
        <f>IF(BB148=2,G148,0)</f>
        <v>0</v>
      </c>
      <c r="BE148" s="165">
        <f>IF(BB148=3,G148,0)</f>
        <v>0</v>
      </c>
      <c r="BF148" s="165">
        <f>IF(BB148=4,G148,0)</f>
        <v>0</v>
      </c>
      <c r="BG148" s="165">
        <f>IF(BB148=5,G148,0)</f>
        <v>0</v>
      </c>
      <c r="CA148" s="165">
        <v>1</v>
      </c>
      <c r="CB148" s="165">
        <v>7</v>
      </c>
      <c r="CC148" s="192"/>
      <c r="CD148" s="192"/>
    </row>
    <row r="149" spans="1:82">
      <c r="A149" s="200"/>
      <c r="B149" s="201"/>
      <c r="C149" s="207" t="s">
        <v>264</v>
      </c>
      <c r="D149" s="208"/>
      <c r="E149" s="209">
        <v>0.23549999999999999</v>
      </c>
      <c r="F149" s="210"/>
      <c r="G149" s="211"/>
      <c r="H149" s="212"/>
      <c r="I149" s="213"/>
      <c r="J149" s="212"/>
      <c r="K149" s="213"/>
      <c r="M149" s="206" t="s">
        <v>264</v>
      </c>
      <c r="O149" s="206"/>
      <c r="Q149" s="192"/>
    </row>
    <row r="150" spans="1:82">
      <c r="A150" s="193">
        <v>43</v>
      </c>
      <c r="B150" s="194" t="s">
        <v>265</v>
      </c>
      <c r="C150" s="195" t="s">
        <v>266</v>
      </c>
      <c r="D150" s="196" t="s">
        <v>263</v>
      </c>
      <c r="E150" s="197">
        <v>0.25440000000000002</v>
      </c>
      <c r="F150" s="197">
        <v>0</v>
      </c>
      <c r="G150" s="198">
        <f>E150*F150</f>
        <v>0</v>
      </c>
      <c r="H150" s="199">
        <v>0.55000000000000004</v>
      </c>
      <c r="I150" s="199">
        <f>E150*H150</f>
        <v>0.13992000000000002</v>
      </c>
      <c r="J150" s="199">
        <v>0</v>
      </c>
      <c r="K150" s="199">
        <f>E150*J150</f>
        <v>0</v>
      </c>
      <c r="Q150" s="192">
        <v>2</v>
      </c>
      <c r="AA150" s="165">
        <v>3</v>
      </c>
      <c r="AB150" s="165">
        <v>7</v>
      </c>
      <c r="AC150" s="165">
        <v>60515248</v>
      </c>
      <c r="BB150" s="165">
        <v>2</v>
      </c>
      <c r="BC150" s="165">
        <f>IF(BB150=1,G150,0)</f>
        <v>0</v>
      </c>
      <c r="BD150" s="165">
        <f>IF(BB150=2,G150,0)</f>
        <v>0</v>
      </c>
      <c r="BE150" s="165">
        <f>IF(BB150=3,G150,0)</f>
        <v>0</v>
      </c>
      <c r="BF150" s="165">
        <f>IF(BB150=4,G150,0)</f>
        <v>0</v>
      </c>
      <c r="BG150" s="165">
        <f>IF(BB150=5,G150,0)</f>
        <v>0</v>
      </c>
      <c r="CA150" s="165">
        <v>3</v>
      </c>
      <c r="CB150" s="165">
        <v>7</v>
      </c>
      <c r="CC150" s="192"/>
      <c r="CD150" s="192"/>
    </row>
    <row r="151" spans="1:82">
      <c r="A151" s="200"/>
      <c r="B151" s="201"/>
      <c r="C151" s="207" t="s">
        <v>267</v>
      </c>
      <c r="D151" s="208"/>
      <c r="E151" s="209">
        <v>0.25440000000000002</v>
      </c>
      <c r="F151" s="210"/>
      <c r="G151" s="211"/>
      <c r="H151" s="212"/>
      <c r="I151" s="213"/>
      <c r="J151" s="212"/>
      <c r="K151" s="213"/>
      <c r="M151" s="206" t="s">
        <v>267</v>
      </c>
      <c r="O151" s="206"/>
      <c r="Q151" s="192"/>
    </row>
    <row r="152" spans="1:82">
      <c r="A152" s="193">
        <v>44</v>
      </c>
      <c r="B152" s="194" t="s">
        <v>268</v>
      </c>
      <c r="C152" s="195" t="s">
        <v>269</v>
      </c>
      <c r="D152" s="196" t="s">
        <v>61</v>
      </c>
      <c r="E152" s="197"/>
      <c r="F152" s="197">
        <v>0</v>
      </c>
      <c r="G152" s="198">
        <f>E152*F152</f>
        <v>0</v>
      </c>
      <c r="H152" s="199">
        <v>0</v>
      </c>
      <c r="I152" s="199">
        <f>E152*H152</f>
        <v>0</v>
      </c>
      <c r="J152" s="199">
        <v>0</v>
      </c>
      <c r="K152" s="199">
        <f>E152*J152</f>
        <v>0</v>
      </c>
      <c r="Q152" s="192">
        <v>2</v>
      </c>
      <c r="AA152" s="165">
        <v>7</v>
      </c>
      <c r="AB152" s="165">
        <v>1002</v>
      </c>
      <c r="AC152" s="165">
        <v>5</v>
      </c>
      <c r="BB152" s="165">
        <v>2</v>
      </c>
      <c r="BC152" s="165">
        <f>IF(BB152=1,G152,0)</f>
        <v>0</v>
      </c>
      <c r="BD152" s="165">
        <f>IF(BB152=2,G152,0)</f>
        <v>0</v>
      </c>
      <c r="BE152" s="165">
        <f>IF(BB152=3,G152,0)</f>
        <v>0</v>
      </c>
      <c r="BF152" s="165">
        <f>IF(BB152=4,G152,0)</f>
        <v>0</v>
      </c>
      <c r="BG152" s="165">
        <f>IF(BB152=5,G152,0)</f>
        <v>0</v>
      </c>
      <c r="CA152" s="165">
        <v>7</v>
      </c>
      <c r="CB152" s="165">
        <v>1002</v>
      </c>
      <c r="CC152" s="192"/>
      <c r="CD152" s="192"/>
    </row>
    <row r="153" spans="1:82">
      <c r="A153" s="214"/>
      <c r="B153" s="215" t="s">
        <v>78</v>
      </c>
      <c r="C153" s="216" t="str">
        <f>CONCATENATE(B145," ",C145)</f>
        <v>762 Konstrukce tesařské</v>
      </c>
      <c r="D153" s="217"/>
      <c r="E153" s="218"/>
      <c r="F153" s="219"/>
      <c r="G153" s="220">
        <f>SUM(G145:G152)</f>
        <v>0</v>
      </c>
      <c r="H153" s="221"/>
      <c r="I153" s="222">
        <f>SUM(I145:I152)</f>
        <v>0.17023305000000002</v>
      </c>
      <c r="J153" s="221"/>
      <c r="K153" s="222">
        <f>SUM(K145:K152)</f>
        <v>0</v>
      </c>
      <c r="Q153" s="192">
        <v>4</v>
      </c>
      <c r="BC153" s="223">
        <f>SUM(BC145:BC152)</f>
        <v>0</v>
      </c>
      <c r="BD153" s="223">
        <f>SUM(BD145:BD152)</f>
        <v>0</v>
      </c>
      <c r="BE153" s="223">
        <f>SUM(BE145:BE152)</f>
        <v>0</v>
      </c>
      <c r="BF153" s="223">
        <f>SUM(BF145:BF152)</f>
        <v>0</v>
      </c>
      <c r="BG153" s="223">
        <f>SUM(BG145:BG152)</f>
        <v>0</v>
      </c>
    </row>
    <row r="154" spans="1:82">
      <c r="A154" s="184" t="s">
        <v>76</v>
      </c>
      <c r="B154" s="185" t="s">
        <v>270</v>
      </c>
      <c r="C154" s="186" t="s">
        <v>271</v>
      </c>
      <c r="D154" s="187"/>
      <c r="E154" s="188"/>
      <c r="F154" s="188"/>
      <c r="G154" s="189"/>
      <c r="H154" s="190"/>
      <c r="I154" s="191"/>
      <c r="J154" s="190"/>
      <c r="K154" s="191"/>
      <c r="Q154" s="192">
        <v>1</v>
      </c>
    </row>
    <row r="155" spans="1:82">
      <c r="A155" s="193">
        <v>45</v>
      </c>
      <c r="B155" s="194" t="s">
        <v>272</v>
      </c>
      <c r="C155" s="195" t="s">
        <v>273</v>
      </c>
      <c r="D155" s="196" t="s">
        <v>146</v>
      </c>
      <c r="E155" s="197">
        <v>9.1999999999999993</v>
      </c>
      <c r="F155" s="197">
        <v>0</v>
      </c>
      <c r="G155" s="198">
        <f>E155*F155</f>
        <v>0</v>
      </c>
      <c r="H155" s="199">
        <v>5.2500000000000003E-3</v>
      </c>
      <c r="I155" s="199">
        <f>E155*H155</f>
        <v>4.8300000000000003E-2</v>
      </c>
      <c r="J155" s="199">
        <v>0</v>
      </c>
      <c r="K155" s="199">
        <f>E155*J155</f>
        <v>0</v>
      </c>
      <c r="Q155" s="192">
        <v>2</v>
      </c>
      <c r="AA155" s="165">
        <v>1</v>
      </c>
      <c r="AB155" s="165">
        <v>7</v>
      </c>
      <c r="AC155" s="165">
        <v>7</v>
      </c>
      <c r="BB155" s="165">
        <v>2</v>
      </c>
      <c r="BC155" s="165">
        <f>IF(BB155=1,G155,0)</f>
        <v>0</v>
      </c>
      <c r="BD155" s="165">
        <f>IF(BB155=2,G155,0)</f>
        <v>0</v>
      </c>
      <c r="BE155" s="165">
        <f>IF(BB155=3,G155,0)</f>
        <v>0</v>
      </c>
      <c r="BF155" s="165">
        <f>IF(BB155=4,G155,0)</f>
        <v>0</v>
      </c>
      <c r="BG155" s="165">
        <f>IF(BB155=5,G155,0)</f>
        <v>0</v>
      </c>
      <c r="CA155" s="165">
        <v>1</v>
      </c>
      <c r="CB155" s="165">
        <v>7</v>
      </c>
      <c r="CC155" s="192"/>
      <c r="CD155" s="192"/>
    </row>
    <row r="156" spans="1:82">
      <c r="A156" s="200"/>
      <c r="B156" s="201"/>
      <c r="C156" s="207" t="s">
        <v>260</v>
      </c>
      <c r="D156" s="208"/>
      <c r="E156" s="209">
        <v>9.1999999999999993</v>
      </c>
      <c r="F156" s="210"/>
      <c r="G156" s="211"/>
      <c r="H156" s="212"/>
      <c r="I156" s="213"/>
      <c r="J156" s="212"/>
      <c r="K156" s="213"/>
      <c r="M156" s="206" t="s">
        <v>260</v>
      </c>
      <c r="O156" s="206"/>
      <c r="Q156" s="192"/>
    </row>
    <row r="157" spans="1:82">
      <c r="A157" s="193">
        <v>46</v>
      </c>
      <c r="B157" s="194" t="s">
        <v>274</v>
      </c>
      <c r="C157" s="195" t="s">
        <v>275</v>
      </c>
      <c r="D157" s="196" t="s">
        <v>146</v>
      </c>
      <c r="E157" s="197">
        <v>71.489999999999995</v>
      </c>
      <c r="F157" s="197">
        <v>0</v>
      </c>
      <c r="G157" s="198">
        <f>E157*F157</f>
        <v>0</v>
      </c>
      <c r="H157" s="199">
        <v>0</v>
      </c>
      <c r="I157" s="199">
        <f>E157*H157</f>
        <v>0</v>
      </c>
      <c r="J157" s="199">
        <v>-1.3500000000000001E-3</v>
      </c>
      <c r="K157" s="199">
        <f>E157*J157</f>
        <v>-9.65115E-2</v>
      </c>
      <c r="Q157" s="192">
        <v>2</v>
      </c>
      <c r="AA157" s="165">
        <v>1</v>
      </c>
      <c r="AB157" s="165">
        <v>7</v>
      </c>
      <c r="AC157" s="165">
        <v>7</v>
      </c>
      <c r="BB157" s="165">
        <v>2</v>
      </c>
      <c r="BC157" s="165">
        <f>IF(BB157=1,G157,0)</f>
        <v>0</v>
      </c>
      <c r="BD157" s="165">
        <f>IF(BB157=2,G157,0)</f>
        <v>0</v>
      </c>
      <c r="BE157" s="165">
        <f>IF(BB157=3,G157,0)</f>
        <v>0</v>
      </c>
      <c r="BF157" s="165">
        <f>IF(BB157=4,G157,0)</f>
        <v>0</v>
      </c>
      <c r="BG157" s="165">
        <f>IF(BB157=5,G157,0)</f>
        <v>0</v>
      </c>
      <c r="CA157" s="165">
        <v>1</v>
      </c>
      <c r="CB157" s="165">
        <v>7</v>
      </c>
      <c r="CC157" s="192"/>
      <c r="CD157" s="192"/>
    </row>
    <row r="158" spans="1:82">
      <c r="A158" s="200"/>
      <c r="B158" s="201"/>
      <c r="C158" s="207" t="s">
        <v>149</v>
      </c>
      <c r="D158" s="208"/>
      <c r="E158" s="209">
        <v>71.489999999999995</v>
      </c>
      <c r="F158" s="210"/>
      <c r="G158" s="211"/>
      <c r="H158" s="212"/>
      <c r="I158" s="213"/>
      <c r="J158" s="212"/>
      <c r="K158" s="213"/>
      <c r="M158" s="206" t="s">
        <v>149</v>
      </c>
      <c r="O158" s="206"/>
      <c r="Q158" s="192"/>
    </row>
    <row r="159" spans="1:82">
      <c r="A159" s="193">
        <v>47</v>
      </c>
      <c r="B159" s="194" t="s">
        <v>276</v>
      </c>
      <c r="C159" s="195" t="s">
        <v>277</v>
      </c>
      <c r="D159" s="196" t="s">
        <v>146</v>
      </c>
      <c r="E159" s="197">
        <v>40</v>
      </c>
      <c r="F159" s="197">
        <v>0</v>
      </c>
      <c r="G159" s="198">
        <f>E159*F159</f>
        <v>0</v>
      </c>
      <c r="H159" s="199">
        <v>0</v>
      </c>
      <c r="I159" s="199">
        <f>E159*H159</f>
        <v>0</v>
      </c>
      <c r="J159" s="199">
        <v>-2.8500000000000001E-3</v>
      </c>
      <c r="K159" s="199">
        <f>E159*J159</f>
        <v>-0.114</v>
      </c>
      <c r="Q159" s="192">
        <v>2</v>
      </c>
      <c r="AA159" s="165">
        <v>1</v>
      </c>
      <c r="AB159" s="165">
        <v>7</v>
      </c>
      <c r="AC159" s="165">
        <v>7</v>
      </c>
      <c r="BB159" s="165">
        <v>2</v>
      </c>
      <c r="BC159" s="165">
        <f>IF(BB159=1,G159,0)</f>
        <v>0</v>
      </c>
      <c r="BD159" s="165">
        <f>IF(BB159=2,G159,0)</f>
        <v>0</v>
      </c>
      <c r="BE159" s="165">
        <f>IF(BB159=3,G159,0)</f>
        <v>0</v>
      </c>
      <c r="BF159" s="165">
        <f>IF(BB159=4,G159,0)</f>
        <v>0</v>
      </c>
      <c r="BG159" s="165">
        <f>IF(BB159=5,G159,0)</f>
        <v>0</v>
      </c>
      <c r="CA159" s="165">
        <v>1</v>
      </c>
      <c r="CB159" s="165">
        <v>7</v>
      </c>
      <c r="CC159" s="192"/>
      <c r="CD159" s="192"/>
    </row>
    <row r="160" spans="1:82">
      <c r="A160" s="200"/>
      <c r="B160" s="201"/>
      <c r="C160" s="207" t="s">
        <v>278</v>
      </c>
      <c r="D160" s="208"/>
      <c r="E160" s="209">
        <v>40</v>
      </c>
      <c r="F160" s="210"/>
      <c r="G160" s="211"/>
      <c r="H160" s="212"/>
      <c r="I160" s="213"/>
      <c r="J160" s="212"/>
      <c r="K160" s="213"/>
      <c r="M160" s="206" t="s">
        <v>278</v>
      </c>
      <c r="O160" s="206"/>
      <c r="Q160" s="192"/>
    </row>
    <row r="161" spans="1:82">
      <c r="A161" s="193">
        <v>48</v>
      </c>
      <c r="B161" s="194" t="s">
        <v>279</v>
      </c>
      <c r="C161" s="195" t="s">
        <v>280</v>
      </c>
      <c r="D161" s="196" t="s">
        <v>146</v>
      </c>
      <c r="E161" s="197">
        <v>40</v>
      </c>
      <c r="F161" s="197">
        <v>0</v>
      </c>
      <c r="G161" s="198">
        <f>E161*F161</f>
        <v>0</v>
      </c>
      <c r="H161" s="199">
        <v>3.0799999999999998E-3</v>
      </c>
      <c r="I161" s="199">
        <f>E161*H161</f>
        <v>0.12319999999999999</v>
      </c>
      <c r="J161" s="199">
        <v>0</v>
      </c>
      <c r="K161" s="199">
        <f>E161*J161</f>
        <v>0</v>
      </c>
      <c r="Q161" s="192">
        <v>2</v>
      </c>
      <c r="AA161" s="165">
        <v>1</v>
      </c>
      <c r="AB161" s="165">
        <v>7</v>
      </c>
      <c r="AC161" s="165">
        <v>7</v>
      </c>
      <c r="BB161" s="165">
        <v>2</v>
      </c>
      <c r="BC161" s="165">
        <f>IF(BB161=1,G161,0)</f>
        <v>0</v>
      </c>
      <c r="BD161" s="165">
        <f>IF(BB161=2,G161,0)</f>
        <v>0</v>
      </c>
      <c r="BE161" s="165">
        <f>IF(BB161=3,G161,0)</f>
        <v>0</v>
      </c>
      <c r="BF161" s="165">
        <f>IF(BB161=4,G161,0)</f>
        <v>0</v>
      </c>
      <c r="BG161" s="165">
        <f>IF(BB161=5,G161,0)</f>
        <v>0</v>
      </c>
      <c r="CA161" s="165">
        <v>1</v>
      </c>
      <c r="CB161" s="165">
        <v>7</v>
      </c>
      <c r="CC161" s="192"/>
      <c r="CD161" s="192"/>
    </row>
    <row r="162" spans="1:82" ht="22.5">
      <c r="A162" s="200"/>
      <c r="B162" s="201"/>
      <c r="C162" s="202" t="s">
        <v>281</v>
      </c>
      <c r="D162" s="203"/>
      <c r="E162" s="203"/>
      <c r="F162" s="203"/>
      <c r="G162" s="204"/>
      <c r="H162" s="205"/>
      <c r="I162" s="205"/>
      <c r="J162" s="205"/>
      <c r="K162" s="205"/>
      <c r="L162" s="206" t="s">
        <v>281</v>
      </c>
      <c r="N162" s="206"/>
      <c r="Q162" s="192">
        <v>3</v>
      </c>
    </row>
    <row r="163" spans="1:82">
      <c r="A163" s="200"/>
      <c r="B163" s="201"/>
      <c r="C163" s="207" t="s">
        <v>278</v>
      </c>
      <c r="D163" s="208"/>
      <c r="E163" s="209">
        <v>40</v>
      </c>
      <c r="F163" s="210"/>
      <c r="G163" s="211"/>
      <c r="H163" s="212"/>
      <c r="I163" s="213"/>
      <c r="J163" s="212"/>
      <c r="K163" s="213"/>
      <c r="M163" s="206" t="s">
        <v>278</v>
      </c>
      <c r="O163" s="206"/>
      <c r="Q163" s="192"/>
    </row>
    <row r="164" spans="1:82" ht="22.5">
      <c r="A164" s="193">
        <v>49</v>
      </c>
      <c r="B164" s="194" t="s">
        <v>282</v>
      </c>
      <c r="C164" s="195" t="s">
        <v>283</v>
      </c>
      <c r="D164" s="196" t="s">
        <v>146</v>
      </c>
      <c r="E164" s="197">
        <v>119.73</v>
      </c>
      <c r="F164" s="197">
        <v>0</v>
      </c>
      <c r="G164" s="198">
        <f>E164*F164</f>
        <v>0</v>
      </c>
      <c r="H164" s="199">
        <v>2.0200000000000001E-3</v>
      </c>
      <c r="I164" s="199">
        <f>E164*H164</f>
        <v>0.24185460000000003</v>
      </c>
      <c r="J164" s="199">
        <v>0</v>
      </c>
      <c r="K164" s="199">
        <f>E164*J164</f>
        <v>0</v>
      </c>
      <c r="Q164" s="192">
        <v>2</v>
      </c>
      <c r="AA164" s="165">
        <v>1</v>
      </c>
      <c r="AB164" s="165">
        <v>7</v>
      </c>
      <c r="AC164" s="165">
        <v>7</v>
      </c>
      <c r="BB164" s="165">
        <v>2</v>
      </c>
      <c r="BC164" s="165">
        <f>IF(BB164=1,G164,0)</f>
        <v>0</v>
      </c>
      <c r="BD164" s="165">
        <f>IF(BB164=2,G164,0)</f>
        <v>0</v>
      </c>
      <c r="BE164" s="165">
        <f>IF(BB164=3,G164,0)</f>
        <v>0</v>
      </c>
      <c r="BF164" s="165">
        <f>IF(BB164=4,G164,0)</f>
        <v>0</v>
      </c>
      <c r="BG164" s="165">
        <f>IF(BB164=5,G164,0)</f>
        <v>0</v>
      </c>
      <c r="CA164" s="165">
        <v>1</v>
      </c>
      <c r="CB164" s="165">
        <v>7</v>
      </c>
      <c r="CC164" s="192"/>
      <c r="CD164" s="192"/>
    </row>
    <row r="165" spans="1:82" ht="22.5">
      <c r="A165" s="200"/>
      <c r="B165" s="201"/>
      <c r="C165" s="202" t="s">
        <v>284</v>
      </c>
      <c r="D165" s="203"/>
      <c r="E165" s="203"/>
      <c r="F165" s="203"/>
      <c r="G165" s="204"/>
      <c r="H165" s="205"/>
      <c r="I165" s="205"/>
      <c r="J165" s="205"/>
      <c r="K165" s="205"/>
      <c r="L165" s="206" t="s">
        <v>284</v>
      </c>
      <c r="N165" s="206"/>
      <c r="Q165" s="192">
        <v>3</v>
      </c>
    </row>
    <row r="166" spans="1:82">
      <c r="A166" s="200"/>
      <c r="B166" s="201"/>
      <c r="C166" s="207" t="s">
        <v>285</v>
      </c>
      <c r="D166" s="208"/>
      <c r="E166" s="209">
        <v>73.08</v>
      </c>
      <c r="F166" s="210"/>
      <c r="G166" s="211"/>
      <c r="H166" s="212"/>
      <c r="I166" s="213"/>
      <c r="J166" s="212"/>
      <c r="K166" s="213"/>
      <c r="M166" s="206" t="s">
        <v>285</v>
      </c>
      <c r="O166" s="206"/>
      <c r="Q166" s="192"/>
    </row>
    <row r="167" spans="1:82">
      <c r="A167" s="200"/>
      <c r="B167" s="201"/>
      <c r="C167" s="207" t="s">
        <v>286</v>
      </c>
      <c r="D167" s="208"/>
      <c r="E167" s="209">
        <v>46.65</v>
      </c>
      <c r="F167" s="210"/>
      <c r="G167" s="211"/>
      <c r="H167" s="212"/>
      <c r="I167" s="213"/>
      <c r="J167" s="212"/>
      <c r="K167" s="213"/>
      <c r="M167" s="206" t="s">
        <v>286</v>
      </c>
      <c r="O167" s="206"/>
      <c r="Q167" s="192"/>
    </row>
    <row r="168" spans="1:82">
      <c r="A168" s="193">
        <v>50</v>
      </c>
      <c r="B168" s="194" t="s">
        <v>287</v>
      </c>
      <c r="C168" s="195" t="s">
        <v>288</v>
      </c>
      <c r="D168" s="196" t="s">
        <v>61</v>
      </c>
      <c r="E168" s="197"/>
      <c r="F168" s="197">
        <v>0</v>
      </c>
      <c r="G168" s="198">
        <f>E168*F168</f>
        <v>0</v>
      </c>
      <c r="H168" s="199">
        <v>0</v>
      </c>
      <c r="I168" s="199">
        <f>E168*H168</f>
        <v>0</v>
      </c>
      <c r="J168" s="199">
        <v>0</v>
      </c>
      <c r="K168" s="199">
        <f>E168*J168</f>
        <v>0</v>
      </c>
      <c r="Q168" s="192">
        <v>2</v>
      </c>
      <c r="AA168" s="165">
        <v>7</v>
      </c>
      <c r="AB168" s="165">
        <v>1002</v>
      </c>
      <c r="AC168" s="165">
        <v>5</v>
      </c>
      <c r="BB168" s="165">
        <v>2</v>
      </c>
      <c r="BC168" s="165">
        <f>IF(BB168=1,G168,0)</f>
        <v>0</v>
      </c>
      <c r="BD168" s="165">
        <f>IF(BB168=2,G168,0)</f>
        <v>0</v>
      </c>
      <c r="BE168" s="165">
        <f>IF(BB168=3,G168,0)</f>
        <v>0</v>
      </c>
      <c r="BF168" s="165">
        <f>IF(BB168=4,G168,0)</f>
        <v>0</v>
      </c>
      <c r="BG168" s="165">
        <f>IF(BB168=5,G168,0)</f>
        <v>0</v>
      </c>
      <c r="CA168" s="165">
        <v>7</v>
      </c>
      <c r="CB168" s="165">
        <v>1002</v>
      </c>
      <c r="CC168" s="192"/>
      <c r="CD168" s="192"/>
    </row>
    <row r="169" spans="1:82">
      <c r="A169" s="214"/>
      <c r="B169" s="215" t="s">
        <v>78</v>
      </c>
      <c r="C169" s="216" t="str">
        <f>CONCATENATE(B154," ",C154)</f>
        <v>764 Konstrukce klempířské</v>
      </c>
      <c r="D169" s="217"/>
      <c r="E169" s="218"/>
      <c r="F169" s="219"/>
      <c r="G169" s="220">
        <f>SUM(G154:G168)</f>
        <v>0</v>
      </c>
      <c r="H169" s="221"/>
      <c r="I169" s="222">
        <f>SUM(I154:I168)</f>
        <v>0.41335460000000002</v>
      </c>
      <c r="J169" s="221"/>
      <c r="K169" s="222">
        <f>SUM(K154:K168)</f>
        <v>-0.21051150000000002</v>
      </c>
      <c r="Q169" s="192">
        <v>4</v>
      </c>
      <c r="BC169" s="223">
        <f>SUM(BC154:BC168)</f>
        <v>0</v>
      </c>
      <c r="BD169" s="223">
        <f>SUM(BD154:BD168)</f>
        <v>0</v>
      </c>
      <c r="BE169" s="223">
        <f>SUM(BE154:BE168)</f>
        <v>0</v>
      </c>
      <c r="BF169" s="223">
        <f>SUM(BF154:BF168)</f>
        <v>0</v>
      </c>
      <c r="BG169" s="223">
        <f>SUM(BG154:BG168)</f>
        <v>0</v>
      </c>
    </row>
    <row r="170" spans="1:82">
      <c r="A170" s="184" t="s">
        <v>76</v>
      </c>
      <c r="B170" s="185" t="s">
        <v>289</v>
      </c>
      <c r="C170" s="186" t="s">
        <v>290</v>
      </c>
      <c r="D170" s="187"/>
      <c r="E170" s="188"/>
      <c r="F170" s="188"/>
      <c r="G170" s="189"/>
      <c r="H170" s="190"/>
      <c r="I170" s="191"/>
      <c r="J170" s="190"/>
      <c r="K170" s="191"/>
      <c r="Q170" s="192">
        <v>1</v>
      </c>
    </row>
    <row r="171" spans="1:82">
      <c r="A171" s="193">
        <v>51</v>
      </c>
      <c r="B171" s="194" t="s">
        <v>291</v>
      </c>
      <c r="C171" s="195" t="s">
        <v>292</v>
      </c>
      <c r="D171" s="196" t="s">
        <v>146</v>
      </c>
      <c r="E171" s="197">
        <v>30.18</v>
      </c>
      <c r="F171" s="197">
        <v>0</v>
      </c>
      <c r="G171" s="198">
        <f>E171*F171</f>
        <v>0</v>
      </c>
      <c r="H171" s="199">
        <v>0</v>
      </c>
      <c r="I171" s="199">
        <f>E171*H171</f>
        <v>0</v>
      </c>
      <c r="J171" s="199">
        <v>0</v>
      </c>
      <c r="K171" s="199">
        <f>E171*J171</f>
        <v>0</v>
      </c>
      <c r="Q171" s="192">
        <v>2</v>
      </c>
      <c r="AA171" s="165">
        <v>1</v>
      </c>
      <c r="AB171" s="165">
        <v>7</v>
      </c>
      <c r="AC171" s="165">
        <v>7</v>
      </c>
      <c r="BB171" s="165">
        <v>2</v>
      </c>
      <c r="BC171" s="165">
        <f>IF(BB171=1,G171,0)</f>
        <v>0</v>
      </c>
      <c r="BD171" s="165">
        <f>IF(BB171=2,G171,0)</f>
        <v>0</v>
      </c>
      <c r="BE171" s="165">
        <f>IF(BB171=3,G171,0)</f>
        <v>0</v>
      </c>
      <c r="BF171" s="165">
        <f>IF(BB171=4,G171,0)</f>
        <v>0</v>
      </c>
      <c r="BG171" s="165">
        <f>IF(BB171=5,G171,0)</f>
        <v>0</v>
      </c>
      <c r="CA171" s="165">
        <v>1</v>
      </c>
      <c r="CB171" s="165">
        <v>7</v>
      </c>
      <c r="CC171" s="192"/>
      <c r="CD171" s="192"/>
    </row>
    <row r="172" spans="1:82">
      <c r="A172" s="200"/>
      <c r="B172" s="201"/>
      <c r="C172" s="207" t="s">
        <v>293</v>
      </c>
      <c r="D172" s="208"/>
      <c r="E172" s="209">
        <v>30.18</v>
      </c>
      <c r="F172" s="210"/>
      <c r="G172" s="211"/>
      <c r="H172" s="212"/>
      <c r="I172" s="213"/>
      <c r="J172" s="212"/>
      <c r="K172" s="213"/>
      <c r="M172" s="206" t="s">
        <v>293</v>
      </c>
      <c r="O172" s="206"/>
      <c r="Q172" s="192"/>
    </row>
    <row r="173" spans="1:82" ht="22.5">
      <c r="A173" s="193">
        <v>52</v>
      </c>
      <c r="B173" s="194" t="s">
        <v>294</v>
      </c>
      <c r="C173" s="195" t="s">
        <v>295</v>
      </c>
      <c r="D173" s="196" t="s">
        <v>146</v>
      </c>
      <c r="E173" s="197">
        <v>212.85</v>
      </c>
      <c r="F173" s="197">
        <v>0</v>
      </c>
      <c r="G173" s="198">
        <f>E173*F173</f>
        <v>0</v>
      </c>
      <c r="H173" s="199">
        <v>4.0000000000000003E-5</v>
      </c>
      <c r="I173" s="199">
        <f>E173*H173</f>
        <v>8.5140000000000007E-3</v>
      </c>
      <c r="J173" s="199">
        <v>0</v>
      </c>
      <c r="K173" s="199">
        <f>E173*J173</f>
        <v>0</v>
      </c>
      <c r="Q173" s="192">
        <v>2</v>
      </c>
      <c r="AA173" s="165">
        <v>1</v>
      </c>
      <c r="AB173" s="165">
        <v>7</v>
      </c>
      <c r="AC173" s="165">
        <v>7</v>
      </c>
      <c r="BB173" s="165">
        <v>2</v>
      </c>
      <c r="BC173" s="165">
        <f>IF(BB173=1,G173,0)</f>
        <v>0</v>
      </c>
      <c r="BD173" s="165">
        <f>IF(BB173=2,G173,0)</f>
        <v>0</v>
      </c>
      <c r="BE173" s="165">
        <f>IF(BB173=3,G173,0)</f>
        <v>0</v>
      </c>
      <c r="BF173" s="165">
        <f>IF(BB173=4,G173,0)</f>
        <v>0</v>
      </c>
      <c r="BG173" s="165">
        <f>IF(BB173=5,G173,0)</f>
        <v>0</v>
      </c>
      <c r="CA173" s="165">
        <v>1</v>
      </c>
      <c r="CB173" s="165">
        <v>7</v>
      </c>
      <c r="CC173" s="192"/>
      <c r="CD173" s="192"/>
    </row>
    <row r="174" spans="1:82" ht="22.5">
      <c r="A174" s="200"/>
      <c r="B174" s="201"/>
      <c r="C174" s="202" t="s">
        <v>296</v>
      </c>
      <c r="D174" s="203"/>
      <c r="E174" s="203"/>
      <c r="F174" s="203"/>
      <c r="G174" s="204"/>
      <c r="H174" s="205"/>
      <c r="I174" s="205"/>
      <c r="J174" s="205"/>
      <c r="K174" s="205"/>
      <c r="L174" s="206" t="s">
        <v>296</v>
      </c>
      <c r="N174" s="206"/>
      <c r="Q174" s="192">
        <v>3</v>
      </c>
    </row>
    <row r="175" spans="1:82">
      <c r="A175" s="200"/>
      <c r="B175" s="201"/>
      <c r="C175" s="202" t="s">
        <v>297</v>
      </c>
      <c r="D175" s="203"/>
      <c r="E175" s="203"/>
      <c r="F175" s="203"/>
      <c r="G175" s="204"/>
      <c r="H175" s="205"/>
      <c r="I175" s="205"/>
      <c r="J175" s="205"/>
      <c r="K175" s="205"/>
      <c r="L175" s="206" t="s">
        <v>297</v>
      </c>
      <c r="N175" s="206"/>
      <c r="Q175" s="192">
        <v>3</v>
      </c>
    </row>
    <row r="176" spans="1:82">
      <c r="A176" s="200"/>
      <c r="B176" s="201"/>
      <c r="C176" s="207" t="s">
        <v>298</v>
      </c>
      <c r="D176" s="208"/>
      <c r="E176" s="209">
        <v>212.85</v>
      </c>
      <c r="F176" s="210"/>
      <c r="G176" s="211"/>
      <c r="H176" s="212"/>
      <c r="I176" s="213"/>
      <c r="J176" s="212"/>
      <c r="K176" s="213"/>
      <c r="M176" s="206" t="s">
        <v>298</v>
      </c>
      <c r="O176" s="206"/>
      <c r="Q176" s="192"/>
    </row>
    <row r="177" spans="1:82" ht="22.5">
      <c r="A177" s="193">
        <v>53</v>
      </c>
      <c r="B177" s="194" t="s">
        <v>299</v>
      </c>
      <c r="C177" s="195" t="s">
        <v>300</v>
      </c>
      <c r="D177" s="196" t="s">
        <v>146</v>
      </c>
      <c r="E177" s="197">
        <v>71.489999999999995</v>
      </c>
      <c r="F177" s="197">
        <v>0</v>
      </c>
      <c r="G177" s="198">
        <f>E177*F177</f>
        <v>0</v>
      </c>
      <c r="H177" s="199">
        <v>1.6000000000000001E-4</v>
      </c>
      <c r="I177" s="199">
        <f>E177*H177</f>
        <v>1.14384E-2</v>
      </c>
      <c r="J177" s="199">
        <v>0</v>
      </c>
      <c r="K177" s="199">
        <f>E177*J177</f>
        <v>0</v>
      </c>
      <c r="Q177" s="192">
        <v>2</v>
      </c>
      <c r="AA177" s="165">
        <v>1</v>
      </c>
      <c r="AB177" s="165">
        <v>7</v>
      </c>
      <c r="AC177" s="165">
        <v>7</v>
      </c>
      <c r="BB177" s="165">
        <v>2</v>
      </c>
      <c r="BC177" s="165">
        <f>IF(BB177=1,G177,0)</f>
        <v>0</v>
      </c>
      <c r="BD177" s="165">
        <f>IF(BB177=2,G177,0)</f>
        <v>0</v>
      </c>
      <c r="BE177" s="165">
        <f>IF(BB177=3,G177,0)</f>
        <v>0</v>
      </c>
      <c r="BF177" s="165">
        <f>IF(BB177=4,G177,0)</f>
        <v>0</v>
      </c>
      <c r="BG177" s="165">
        <f>IF(BB177=5,G177,0)</f>
        <v>0</v>
      </c>
      <c r="CA177" s="165">
        <v>1</v>
      </c>
      <c r="CB177" s="165">
        <v>7</v>
      </c>
      <c r="CC177" s="192"/>
      <c r="CD177" s="192"/>
    </row>
    <row r="178" spans="1:82" ht="22.5">
      <c r="A178" s="200"/>
      <c r="B178" s="201"/>
      <c r="C178" s="202" t="s">
        <v>301</v>
      </c>
      <c r="D178" s="203"/>
      <c r="E178" s="203"/>
      <c r="F178" s="203"/>
      <c r="G178" s="204"/>
      <c r="H178" s="205"/>
      <c r="I178" s="205"/>
      <c r="J178" s="205"/>
      <c r="K178" s="205"/>
      <c r="L178" s="206" t="s">
        <v>301</v>
      </c>
      <c r="N178" s="206"/>
      <c r="Q178" s="192">
        <v>3</v>
      </c>
    </row>
    <row r="179" spans="1:82" ht="22.5">
      <c r="A179" s="200"/>
      <c r="B179" s="201"/>
      <c r="C179" s="202" t="s">
        <v>302</v>
      </c>
      <c r="D179" s="203"/>
      <c r="E179" s="203"/>
      <c r="F179" s="203"/>
      <c r="G179" s="204"/>
      <c r="H179" s="205"/>
      <c r="I179" s="205"/>
      <c r="J179" s="205"/>
      <c r="K179" s="205"/>
      <c r="L179" s="206" t="s">
        <v>302</v>
      </c>
      <c r="N179" s="206"/>
      <c r="Q179" s="192">
        <v>3</v>
      </c>
    </row>
    <row r="180" spans="1:82">
      <c r="A180" s="200"/>
      <c r="B180" s="201"/>
      <c r="C180" s="207" t="s">
        <v>303</v>
      </c>
      <c r="D180" s="208"/>
      <c r="E180" s="209">
        <v>71.489999999999995</v>
      </c>
      <c r="F180" s="210"/>
      <c r="G180" s="211"/>
      <c r="H180" s="212"/>
      <c r="I180" s="213"/>
      <c r="J180" s="212"/>
      <c r="K180" s="213"/>
      <c r="M180" s="206" t="s">
        <v>303</v>
      </c>
      <c r="O180" s="206"/>
      <c r="Q180" s="192"/>
    </row>
    <row r="181" spans="1:82">
      <c r="A181" s="193">
        <v>54</v>
      </c>
      <c r="B181" s="194" t="s">
        <v>304</v>
      </c>
      <c r="C181" s="195" t="s">
        <v>305</v>
      </c>
      <c r="D181" s="196" t="s">
        <v>146</v>
      </c>
      <c r="E181" s="197">
        <v>284.33999999999997</v>
      </c>
      <c r="F181" s="197">
        <v>0</v>
      </c>
      <c r="G181" s="198">
        <f>E181*F181</f>
        <v>0</v>
      </c>
      <c r="H181" s="199">
        <v>6.0000000000000002E-5</v>
      </c>
      <c r="I181" s="199">
        <f>E181*H181</f>
        <v>1.70604E-2</v>
      </c>
      <c r="J181" s="199">
        <v>0</v>
      </c>
      <c r="K181" s="199">
        <f>E181*J181</f>
        <v>0</v>
      </c>
      <c r="Q181" s="192">
        <v>2</v>
      </c>
      <c r="AA181" s="165">
        <v>1</v>
      </c>
      <c r="AB181" s="165">
        <v>7</v>
      </c>
      <c r="AC181" s="165">
        <v>7</v>
      </c>
      <c r="BB181" s="165">
        <v>2</v>
      </c>
      <c r="BC181" s="165">
        <f>IF(BB181=1,G181,0)</f>
        <v>0</v>
      </c>
      <c r="BD181" s="165">
        <f>IF(BB181=2,G181,0)</f>
        <v>0</v>
      </c>
      <c r="BE181" s="165">
        <f>IF(BB181=3,G181,0)</f>
        <v>0</v>
      </c>
      <c r="BF181" s="165">
        <f>IF(BB181=4,G181,0)</f>
        <v>0</v>
      </c>
      <c r="BG181" s="165">
        <f>IF(BB181=5,G181,0)</f>
        <v>0</v>
      </c>
      <c r="CA181" s="165">
        <v>1</v>
      </c>
      <c r="CB181" s="165">
        <v>7</v>
      </c>
      <c r="CC181" s="192"/>
      <c r="CD181" s="192"/>
    </row>
    <row r="182" spans="1:82">
      <c r="A182" s="200"/>
      <c r="B182" s="201"/>
      <c r="C182" s="207" t="s">
        <v>306</v>
      </c>
      <c r="D182" s="208"/>
      <c r="E182" s="209">
        <v>284.33999999999997</v>
      </c>
      <c r="F182" s="210"/>
      <c r="G182" s="211"/>
      <c r="H182" s="212"/>
      <c r="I182" s="213"/>
      <c r="J182" s="212"/>
      <c r="K182" s="213"/>
      <c r="M182" s="206" t="s">
        <v>306</v>
      </c>
      <c r="O182" s="206"/>
      <c r="Q182" s="192"/>
    </row>
    <row r="183" spans="1:82">
      <c r="A183" s="193">
        <v>55</v>
      </c>
      <c r="B183" s="194" t="s">
        <v>307</v>
      </c>
      <c r="C183" s="195" t="s">
        <v>308</v>
      </c>
      <c r="D183" s="196" t="s">
        <v>146</v>
      </c>
      <c r="E183" s="197">
        <v>36.68</v>
      </c>
      <c r="F183" s="197">
        <v>0</v>
      </c>
      <c r="G183" s="198">
        <f>E183*F183</f>
        <v>0</v>
      </c>
      <c r="H183" s="199">
        <v>8.0000000000000007E-5</v>
      </c>
      <c r="I183" s="199">
        <f>E183*H183</f>
        <v>2.9344000000000002E-3</v>
      </c>
      <c r="J183" s="199">
        <v>0</v>
      </c>
      <c r="K183" s="199">
        <f>E183*J183</f>
        <v>0</v>
      </c>
      <c r="Q183" s="192">
        <v>2</v>
      </c>
      <c r="AA183" s="165">
        <v>1</v>
      </c>
      <c r="AB183" s="165">
        <v>7</v>
      </c>
      <c r="AC183" s="165">
        <v>7</v>
      </c>
      <c r="BB183" s="165">
        <v>2</v>
      </c>
      <c r="BC183" s="165">
        <f>IF(BB183=1,G183,0)</f>
        <v>0</v>
      </c>
      <c r="BD183" s="165">
        <f>IF(BB183=2,G183,0)</f>
        <v>0</v>
      </c>
      <c r="BE183" s="165">
        <f>IF(BB183=3,G183,0)</f>
        <v>0</v>
      </c>
      <c r="BF183" s="165">
        <f>IF(BB183=4,G183,0)</f>
        <v>0</v>
      </c>
      <c r="BG183" s="165">
        <f>IF(BB183=5,G183,0)</f>
        <v>0</v>
      </c>
      <c r="CA183" s="165">
        <v>1</v>
      </c>
      <c r="CB183" s="165">
        <v>7</v>
      </c>
      <c r="CC183" s="192"/>
      <c r="CD183" s="192"/>
    </row>
    <row r="184" spans="1:82">
      <c r="A184" s="200"/>
      <c r="B184" s="201"/>
      <c r="C184" s="207" t="s">
        <v>309</v>
      </c>
      <c r="D184" s="208"/>
      <c r="E184" s="209">
        <v>36.68</v>
      </c>
      <c r="F184" s="210"/>
      <c r="G184" s="211"/>
      <c r="H184" s="212"/>
      <c r="I184" s="213"/>
      <c r="J184" s="212"/>
      <c r="K184" s="213"/>
      <c r="M184" s="206" t="s">
        <v>309</v>
      </c>
      <c r="O184" s="206"/>
      <c r="Q184" s="192"/>
    </row>
    <row r="185" spans="1:82" ht="22.5">
      <c r="A185" s="193">
        <v>56</v>
      </c>
      <c r="B185" s="194" t="s">
        <v>310</v>
      </c>
      <c r="C185" s="195" t="s">
        <v>311</v>
      </c>
      <c r="D185" s="196" t="s">
        <v>77</v>
      </c>
      <c r="E185" s="197">
        <v>2</v>
      </c>
      <c r="F185" s="197">
        <v>0</v>
      </c>
      <c r="G185" s="198">
        <f>E185*F185</f>
        <v>0</v>
      </c>
      <c r="H185" s="199">
        <v>0</v>
      </c>
      <c r="I185" s="199">
        <f>E185*H185</f>
        <v>0</v>
      </c>
      <c r="J185" s="199">
        <v>0</v>
      </c>
      <c r="K185" s="199">
        <f>E185*J185</f>
        <v>0</v>
      </c>
      <c r="Q185" s="192">
        <v>2</v>
      </c>
      <c r="AA185" s="165">
        <v>12</v>
      </c>
      <c r="AB185" s="165">
        <v>0</v>
      </c>
      <c r="AC185" s="165">
        <v>80</v>
      </c>
      <c r="BB185" s="165">
        <v>2</v>
      </c>
      <c r="BC185" s="165">
        <f>IF(BB185=1,G185,0)</f>
        <v>0</v>
      </c>
      <c r="BD185" s="165">
        <f>IF(BB185=2,G185,0)</f>
        <v>0</v>
      </c>
      <c r="BE185" s="165">
        <f>IF(BB185=3,G185,0)</f>
        <v>0</v>
      </c>
      <c r="BF185" s="165">
        <f>IF(BB185=4,G185,0)</f>
        <v>0</v>
      </c>
      <c r="BG185" s="165">
        <f>IF(BB185=5,G185,0)</f>
        <v>0</v>
      </c>
      <c r="CA185" s="165">
        <v>12</v>
      </c>
      <c r="CB185" s="165">
        <v>0</v>
      </c>
      <c r="CC185" s="192"/>
      <c r="CD185" s="192"/>
    </row>
    <row r="186" spans="1:82">
      <c r="A186" s="200"/>
      <c r="B186" s="201"/>
      <c r="C186" s="202" t="s">
        <v>312</v>
      </c>
      <c r="D186" s="203"/>
      <c r="E186" s="203"/>
      <c r="F186" s="203"/>
      <c r="G186" s="204"/>
      <c r="H186" s="205"/>
      <c r="I186" s="205"/>
      <c r="J186" s="205"/>
      <c r="K186" s="205"/>
      <c r="L186" s="206" t="s">
        <v>312</v>
      </c>
      <c r="N186" s="206"/>
      <c r="Q186" s="192">
        <v>3</v>
      </c>
    </row>
    <row r="187" spans="1:82">
      <c r="A187" s="200"/>
      <c r="B187" s="201"/>
      <c r="C187" s="202"/>
      <c r="D187" s="203"/>
      <c r="E187" s="203"/>
      <c r="F187" s="203"/>
      <c r="G187" s="204"/>
      <c r="H187" s="205"/>
      <c r="I187" s="205"/>
      <c r="J187" s="205"/>
      <c r="K187" s="205"/>
      <c r="L187" s="206"/>
      <c r="N187" s="206"/>
      <c r="Q187" s="192">
        <v>3</v>
      </c>
    </row>
    <row r="188" spans="1:82">
      <c r="A188" s="200"/>
      <c r="B188" s="201"/>
      <c r="C188" s="202" t="s">
        <v>313</v>
      </c>
      <c r="D188" s="203"/>
      <c r="E188" s="203"/>
      <c r="F188" s="203"/>
      <c r="G188" s="204"/>
      <c r="H188" s="205"/>
      <c r="I188" s="205"/>
      <c r="J188" s="205"/>
      <c r="K188" s="205"/>
      <c r="L188" s="206" t="s">
        <v>313</v>
      </c>
      <c r="N188" s="206"/>
      <c r="Q188" s="192">
        <v>3</v>
      </c>
    </row>
    <row r="189" spans="1:82">
      <c r="A189" s="200"/>
      <c r="B189" s="201"/>
      <c r="C189" s="202"/>
      <c r="D189" s="203"/>
      <c r="E189" s="203"/>
      <c r="F189" s="203"/>
      <c r="G189" s="204"/>
      <c r="H189" s="205"/>
      <c r="I189" s="205"/>
      <c r="J189" s="205"/>
      <c r="K189" s="205"/>
      <c r="L189" s="206"/>
      <c r="N189" s="206"/>
      <c r="Q189" s="192">
        <v>3</v>
      </c>
    </row>
    <row r="190" spans="1:82" ht="22.5">
      <c r="A190" s="193">
        <v>57</v>
      </c>
      <c r="B190" s="194" t="s">
        <v>314</v>
      </c>
      <c r="C190" s="195" t="s">
        <v>315</v>
      </c>
      <c r="D190" s="196" t="s">
        <v>77</v>
      </c>
      <c r="E190" s="197">
        <v>1</v>
      </c>
      <c r="F190" s="197">
        <v>0</v>
      </c>
      <c r="G190" s="198">
        <f>E190*F190</f>
        <v>0</v>
      </c>
      <c r="H190" s="199">
        <v>0</v>
      </c>
      <c r="I190" s="199">
        <f>E190*H190</f>
        <v>0</v>
      </c>
      <c r="J190" s="199">
        <v>0</v>
      </c>
      <c r="K190" s="199">
        <f>E190*J190</f>
        <v>0</v>
      </c>
      <c r="Q190" s="192">
        <v>2</v>
      </c>
      <c r="AA190" s="165">
        <v>12</v>
      </c>
      <c r="AB190" s="165">
        <v>0</v>
      </c>
      <c r="AC190" s="165">
        <v>88</v>
      </c>
      <c r="BB190" s="165">
        <v>2</v>
      </c>
      <c r="BC190" s="165">
        <f>IF(BB190=1,G190,0)</f>
        <v>0</v>
      </c>
      <c r="BD190" s="165">
        <f>IF(BB190=2,G190,0)</f>
        <v>0</v>
      </c>
      <c r="BE190" s="165">
        <f>IF(BB190=3,G190,0)</f>
        <v>0</v>
      </c>
      <c r="BF190" s="165">
        <f>IF(BB190=4,G190,0)</f>
        <v>0</v>
      </c>
      <c r="BG190" s="165">
        <f>IF(BB190=5,G190,0)</f>
        <v>0</v>
      </c>
      <c r="CA190" s="165">
        <v>12</v>
      </c>
      <c r="CB190" s="165">
        <v>0</v>
      </c>
      <c r="CC190" s="192"/>
      <c r="CD190" s="192"/>
    </row>
    <row r="191" spans="1:82">
      <c r="A191" s="200"/>
      <c r="B191" s="201"/>
      <c r="C191" s="202" t="s">
        <v>312</v>
      </c>
      <c r="D191" s="203"/>
      <c r="E191" s="203"/>
      <c r="F191" s="203"/>
      <c r="G191" s="204"/>
      <c r="H191" s="205"/>
      <c r="I191" s="205"/>
      <c r="J191" s="205"/>
      <c r="K191" s="205"/>
      <c r="L191" s="206" t="s">
        <v>312</v>
      </c>
      <c r="N191" s="206"/>
      <c r="Q191" s="192">
        <v>3</v>
      </c>
    </row>
    <row r="192" spans="1:82">
      <c r="A192" s="200"/>
      <c r="B192" s="201"/>
      <c r="C192" s="202"/>
      <c r="D192" s="203"/>
      <c r="E192" s="203"/>
      <c r="F192" s="203"/>
      <c r="G192" s="204"/>
      <c r="H192" s="205"/>
      <c r="I192" s="205"/>
      <c r="J192" s="205"/>
      <c r="K192" s="205"/>
      <c r="L192" s="206"/>
      <c r="N192" s="206"/>
      <c r="Q192" s="192">
        <v>3</v>
      </c>
    </row>
    <row r="193" spans="1:82">
      <c r="A193" s="200"/>
      <c r="B193" s="201"/>
      <c r="C193" s="202" t="s">
        <v>313</v>
      </c>
      <c r="D193" s="203"/>
      <c r="E193" s="203"/>
      <c r="F193" s="203"/>
      <c r="G193" s="204"/>
      <c r="H193" s="205"/>
      <c r="I193" s="205"/>
      <c r="J193" s="205"/>
      <c r="K193" s="205"/>
      <c r="L193" s="206" t="s">
        <v>313</v>
      </c>
      <c r="N193" s="206"/>
      <c r="Q193" s="192">
        <v>3</v>
      </c>
    </row>
    <row r="194" spans="1:82">
      <c r="A194" s="200"/>
      <c r="B194" s="201"/>
      <c r="C194" s="202"/>
      <c r="D194" s="203"/>
      <c r="E194" s="203"/>
      <c r="F194" s="203"/>
      <c r="G194" s="204"/>
      <c r="H194" s="205"/>
      <c r="I194" s="205"/>
      <c r="J194" s="205"/>
      <c r="K194" s="205"/>
      <c r="L194" s="206"/>
      <c r="N194" s="206"/>
      <c r="Q194" s="192">
        <v>3</v>
      </c>
    </row>
    <row r="195" spans="1:82" ht="22.5">
      <c r="A195" s="193">
        <v>58</v>
      </c>
      <c r="B195" s="194" t="s">
        <v>316</v>
      </c>
      <c r="C195" s="195" t="s">
        <v>317</v>
      </c>
      <c r="D195" s="196" t="s">
        <v>77</v>
      </c>
      <c r="E195" s="197">
        <v>1</v>
      </c>
      <c r="F195" s="197">
        <v>0</v>
      </c>
      <c r="G195" s="198">
        <f>E195*F195</f>
        <v>0</v>
      </c>
      <c r="H195" s="199">
        <v>0</v>
      </c>
      <c r="I195" s="199">
        <f>E195*H195</f>
        <v>0</v>
      </c>
      <c r="J195" s="199">
        <v>0</v>
      </c>
      <c r="K195" s="199">
        <f>E195*J195</f>
        <v>0</v>
      </c>
      <c r="Q195" s="192">
        <v>2</v>
      </c>
      <c r="AA195" s="165">
        <v>12</v>
      </c>
      <c r="AB195" s="165">
        <v>0</v>
      </c>
      <c r="AC195" s="165">
        <v>89</v>
      </c>
      <c r="BB195" s="165">
        <v>2</v>
      </c>
      <c r="BC195" s="165">
        <f>IF(BB195=1,G195,0)</f>
        <v>0</v>
      </c>
      <c r="BD195" s="165">
        <f>IF(BB195=2,G195,0)</f>
        <v>0</v>
      </c>
      <c r="BE195" s="165">
        <f>IF(BB195=3,G195,0)</f>
        <v>0</v>
      </c>
      <c r="BF195" s="165">
        <f>IF(BB195=4,G195,0)</f>
        <v>0</v>
      </c>
      <c r="BG195" s="165">
        <f>IF(BB195=5,G195,0)</f>
        <v>0</v>
      </c>
      <c r="CA195" s="165">
        <v>12</v>
      </c>
      <c r="CB195" s="165">
        <v>0</v>
      </c>
      <c r="CC195" s="192"/>
      <c r="CD195" s="192"/>
    </row>
    <row r="196" spans="1:82">
      <c r="A196" s="200"/>
      <c r="B196" s="201"/>
      <c r="C196" s="202" t="s">
        <v>312</v>
      </c>
      <c r="D196" s="203"/>
      <c r="E196" s="203"/>
      <c r="F196" s="203"/>
      <c r="G196" s="204"/>
      <c r="H196" s="205"/>
      <c r="I196" s="205"/>
      <c r="J196" s="205"/>
      <c r="K196" s="205"/>
      <c r="L196" s="206" t="s">
        <v>312</v>
      </c>
      <c r="N196" s="206"/>
      <c r="Q196" s="192">
        <v>3</v>
      </c>
    </row>
    <row r="197" spans="1:82">
      <c r="A197" s="200"/>
      <c r="B197" s="201"/>
      <c r="C197" s="202"/>
      <c r="D197" s="203"/>
      <c r="E197" s="203"/>
      <c r="F197" s="203"/>
      <c r="G197" s="204"/>
      <c r="H197" s="205"/>
      <c r="I197" s="205"/>
      <c r="J197" s="205"/>
      <c r="K197" s="205"/>
      <c r="L197" s="206"/>
      <c r="N197" s="206"/>
      <c r="Q197" s="192">
        <v>3</v>
      </c>
    </row>
    <row r="198" spans="1:82">
      <c r="A198" s="200"/>
      <c r="B198" s="201"/>
      <c r="C198" s="202" t="s">
        <v>313</v>
      </c>
      <c r="D198" s="203"/>
      <c r="E198" s="203"/>
      <c r="F198" s="203"/>
      <c r="G198" s="204"/>
      <c r="H198" s="205"/>
      <c r="I198" s="205"/>
      <c r="J198" s="205"/>
      <c r="K198" s="205"/>
      <c r="L198" s="206" t="s">
        <v>313</v>
      </c>
      <c r="N198" s="206"/>
      <c r="Q198" s="192">
        <v>3</v>
      </c>
    </row>
    <row r="199" spans="1:82">
      <c r="A199" s="200"/>
      <c r="B199" s="201"/>
      <c r="C199" s="202"/>
      <c r="D199" s="203"/>
      <c r="E199" s="203"/>
      <c r="F199" s="203"/>
      <c r="G199" s="204"/>
      <c r="H199" s="205"/>
      <c r="I199" s="205"/>
      <c r="J199" s="205"/>
      <c r="K199" s="205"/>
      <c r="L199" s="206"/>
      <c r="N199" s="206"/>
      <c r="Q199" s="192">
        <v>3</v>
      </c>
    </row>
    <row r="200" spans="1:82" ht="22.5">
      <c r="A200" s="193">
        <v>59</v>
      </c>
      <c r="B200" s="194" t="s">
        <v>318</v>
      </c>
      <c r="C200" s="195" t="s">
        <v>319</v>
      </c>
      <c r="D200" s="196" t="s">
        <v>77</v>
      </c>
      <c r="E200" s="197">
        <v>1</v>
      </c>
      <c r="F200" s="197">
        <v>0</v>
      </c>
      <c r="G200" s="198">
        <f>E200*F200</f>
        <v>0</v>
      </c>
      <c r="H200" s="199">
        <v>0</v>
      </c>
      <c r="I200" s="199">
        <f>E200*H200</f>
        <v>0</v>
      </c>
      <c r="J200" s="199">
        <v>0</v>
      </c>
      <c r="K200" s="199">
        <f>E200*J200</f>
        <v>0</v>
      </c>
      <c r="Q200" s="192">
        <v>2</v>
      </c>
      <c r="AA200" s="165">
        <v>12</v>
      </c>
      <c r="AB200" s="165">
        <v>0</v>
      </c>
      <c r="AC200" s="165">
        <v>91</v>
      </c>
      <c r="BB200" s="165">
        <v>2</v>
      </c>
      <c r="BC200" s="165">
        <f>IF(BB200=1,G200,0)</f>
        <v>0</v>
      </c>
      <c r="BD200" s="165">
        <f>IF(BB200=2,G200,0)</f>
        <v>0</v>
      </c>
      <c r="BE200" s="165">
        <f>IF(BB200=3,G200,0)</f>
        <v>0</v>
      </c>
      <c r="BF200" s="165">
        <f>IF(BB200=4,G200,0)</f>
        <v>0</v>
      </c>
      <c r="BG200" s="165">
        <f>IF(BB200=5,G200,0)</f>
        <v>0</v>
      </c>
      <c r="CA200" s="165">
        <v>12</v>
      </c>
      <c r="CB200" s="165">
        <v>0</v>
      </c>
      <c r="CC200" s="192"/>
      <c r="CD200" s="192"/>
    </row>
    <row r="201" spans="1:82">
      <c r="A201" s="200"/>
      <c r="B201" s="201"/>
      <c r="C201" s="202" t="s">
        <v>320</v>
      </c>
      <c r="D201" s="203"/>
      <c r="E201" s="203"/>
      <c r="F201" s="203"/>
      <c r="G201" s="204"/>
      <c r="H201" s="205"/>
      <c r="I201" s="205"/>
      <c r="J201" s="205"/>
      <c r="K201" s="205"/>
      <c r="L201" s="206" t="s">
        <v>320</v>
      </c>
      <c r="N201" s="206"/>
      <c r="Q201" s="192">
        <v>3</v>
      </c>
    </row>
    <row r="202" spans="1:82">
      <c r="A202" s="200"/>
      <c r="B202" s="201"/>
      <c r="C202" s="202" t="s">
        <v>321</v>
      </c>
      <c r="D202" s="203"/>
      <c r="E202" s="203"/>
      <c r="F202" s="203"/>
      <c r="G202" s="204"/>
      <c r="H202" s="205"/>
      <c r="I202" s="205"/>
      <c r="J202" s="205"/>
      <c r="K202" s="205"/>
      <c r="L202" s="206" t="s">
        <v>321</v>
      </c>
      <c r="N202" s="206"/>
      <c r="Q202" s="192">
        <v>3</v>
      </c>
    </row>
    <row r="203" spans="1:82">
      <c r="A203" s="200"/>
      <c r="B203" s="201"/>
      <c r="C203" s="202"/>
      <c r="D203" s="203"/>
      <c r="E203" s="203"/>
      <c r="F203" s="203"/>
      <c r="G203" s="204"/>
      <c r="H203" s="205"/>
      <c r="I203" s="205"/>
      <c r="J203" s="205"/>
      <c r="K203" s="205"/>
      <c r="L203" s="206"/>
      <c r="N203" s="206"/>
      <c r="Q203" s="192">
        <v>3</v>
      </c>
    </row>
    <row r="204" spans="1:82">
      <c r="A204" s="200"/>
      <c r="B204" s="201"/>
      <c r="C204" s="202" t="s">
        <v>313</v>
      </c>
      <c r="D204" s="203"/>
      <c r="E204" s="203"/>
      <c r="F204" s="203"/>
      <c r="G204" s="204"/>
      <c r="H204" s="205"/>
      <c r="I204" s="205"/>
      <c r="J204" s="205"/>
      <c r="K204" s="205"/>
      <c r="L204" s="206" t="s">
        <v>313</v>
      </c>
      <c r="N204" s="206"/>
      <c r="Q204" s="192">
        <v>3</v>
      </c>
    </row>
    <row r="205" spans="1:82">
      <c r="A205" s="200"/>
      <c r="B205" s="201"/>
      <c r="C205" s="202"/>
      <c r="D205" s="203"/>
      <c r="E205" s="203"/>
      <c r="F205" s="203"/>
      <c r="G205" s="204"/>
      <c r="H205" s="205"/>
      <c r="I205" s="205"/>
      <c r="J205" s="205"/>
      <c r="K205" s="205"/>
      <c r="L205" s="206"/>
      <c r="N205" s="206"/>
      <c r="Q205" s="192">
        <v>3</v>
      </c>
    </row>
    <row r="206" spans="1:82" ht="22.5">
      <c r="A206" s="193">
        <v>60</v>
      </c>
      <c r="B206" s="194" t="s">
        <v>322</v>
      </c>
      <c r="C206" s="195" t="s">
        <v>323</v>
      </c>
      <c r="D206" s="196" t="s">
        <v>77</v>
      </c>
      <c r="E206" s="197">
        <v>1</v>
      </c>
      <c r="F206" s="197">
        <v>0</v>
      </c>
      <c r="G206" s="198">
        <f>E206*F206</f>
        <v>0</v>
      </c>
      <c r="H206" s="199">
        <v>0</v>
      </c>
      <c r="I206" s="199">
        <f>E206*H206</f>
        <v>0</v>
      </c>
      <c r="J206" s="199">
        <v>0</v>
      </c>
      <c r="K206" s="199">
        <f>E206*J206</f>
        <v>0</v>
      </c>
      <c r="Q206" s="192">
        <v>2</v>
      </c>
      <c r="AA206" s="165">
        <v>12</v>
      </c>
      <c r="AB206" s="165">
        <v>0</v>
      </c>
      <c r="AC206" s="165">
        <v>92</v>
      </c>
      <c r="BB206" s="165">
        <v>2</v>
      </c>
      <c r="BC206" s="165">
        <f>IF(BB206=1,G206,0)</f>
        <v>0</v>
      </c>
      <c r="BD206" s="165">
        <f>IF(BB206=2,G206,0)</f>
        <v>0</v>
      </c>
      <c r="BE206" s="165">
        <f>IF(BB206=3,G206,0)</f>
        <v>0</v>
      </c>
      <c r="BF206" s="165">
        <f>IF(BB206=4,G206,0)</f>
        <v>0</v>
      </c>
      <c r="BG206" s="165">
        <f>IF(BB206=5,G206,0)</f>
        <v>0</v>
      </c>
      <c r="CA206" s="165">
        <v>12</v>
      </c>
      <c r="CB206" s="165">
        <v>0</v>
      </c>
      <c r="CC206" s="192"/>
      <c r="CD206" s="192"/>
    </row>
    <row r="207" spans="1:82">
      <c r="A207" s="200"/>
      <c r="B207" s="201"/>
      <c r="C207" s="202" t="s">
        <v>320</v>
      </c>
      <c r="D207" s="203"/>
      <c r="E207" s="203"/>
      <c r="F207" s="203"/>
      <c r="G207" s="204"/>
      <c r="H207" s="205"/>
      <c r="I207" s="205"/>
      <c r="J207" s="205"/>
      <c r="K207" s="205"/>
      <c r="L207" s="206" t="s">
        <v>320</v>
      </c>
      <c r="N207" s="206"/>
      <c r="Q207" s="192">
        <v>3</v>
      </c>
    </row>
    <row r="208" spans="1:82">
      <c r="A208" s="200"/>
      <c r="B208" s="201"/>
      <c r="C208" s="202" t="s">
        <v>321</v>
      </c>
      <c r="D208" s="203"/>
      <c r="E208" s="203"/>
      <c r="F208" s="203"/>
      <c r="G208" s="204"/>
      <c r="H208" s="205"/>
      <c r="I208" s="205"/>
      <c r="J208" s="205"/>
      <c r="K208" s="205"/>
      <c r="L208" s="206" t="s">
        <v>321</v>
      </c>
      <c r="N208" s="206"/>
      <c r="Q208" s="192">
        <v>3</v>
      </c>
    </row>
    <row r="209" spans="1:82">
      <c r="A209" s="200"/>
      <c r="B209" s="201"/>
      <c r="C209" s="202"/>
      <c r="D209" s="203"/>
      <c r="E209" s="203"/>
      <c r="F209" s="203"/>
      <c r="G209" s="204"/>
      <c r="H209" s="205"/>
      <c r="I209" s="205"/>
      <c r="J209" s="205"/>
      <c r="K209" s="205"/>
      <c r="L209" s="206"/>
      <c r="N209" s="206"/>
      <c r="Q209" s="192">
        <v>3</v>
      </c>
    </row>
    <row r="210" spans="1:82">
      <c r="A210" s="200"/>
      <c r="B210" s="201"/>
      <c r="C210" s="202" t="s">
        <v>313</v>
      </c>
      <c r="D210" s="203"/>
      <c r="E210" s="203"/>
      <c r="F210" s="203"/>
      <c r="G210" s="204"/>
      <c r="H210" s="205"/>
      <c r="I210" s="205"/>
      <c r="J210" s="205"/>
      <c r="K210" s="205"/>
      <c r="L210" s="206" t="s">
        <v>313</v>
      </c>
      <c r="N210" s="206"/>
      <c r="Q210" s="192">
        <v>3</v>
      </c>
    </row>
    <row r="211" spans="1:82">
      <c r="A211" s="200"/>
      <c r="B211" s="201"/>
      <c r="C211" s="202"/>
      <c r="D211" s="203"/>
      <c r="E211" s="203"/>
      <c r="F211" s="203"/>
      <c r="G211" s="204"/>
      <c r="H211" s="205"/>
      <c r="I211" s="205"/>
      <c r="J211" s="205"/>
      <c r="K211" s="205"/>
      <c r="L211" s="206"/>
      <c r="N211" s="206"/>
      <c r="Q211" s="192">
        <v>3</v>
      </c>
    </row>
    <row r="212" spans="1:82" ht="22.5">
      <c r="A212" s="193">
        <v>61</v>
      </c>
      <c r="B212" s="194" t="s">
        <v>324</v>
      </c>
      <c r="C212" s="195" t="s">
        <v>325</v>
      </c>
      <c r="D212" s="196" t="s">
        <v>77</v>
      </c>
      <c r="E212" s="197">
        <v>1</v>
      </c>
      <c r="F212" s="197">
        <v>0</v>
      </c>
      <c r="G212" s="198">
        <f>E212*F212</f>
        <v>0</v>
      </c>
      <c r="H212" s="199">
        <v>0</v>
      </c>
      <c r="I212" s="199">
        <f>E212*H212</f>
        <v>0</v>
      </c>
      <c r="J212" s="199">
        <v>0</v>
      </c>
      <c r="K212" s="199">
        <f>E212*J212</f>
        <v>0</v>
      </c>
      <c r="Q212" s="192">
        <v>2</v>
      </c>
      <c r="AA212" s="165">
        <v>12</v>
      </c>
      <c r="AB212" s="165">
        <v>0</v>
      </c>
      <c r="AC212" s="165">
        <v>82</v>
      </c>
      <c r="BB212" s="165">
        <v>2</v>
      </c>
      <c r="BC212" s="165">
        <f>IF(BB212=1,G212,0)</f>
        <v>0</v>
      </c>
      <c r="BD212" s="165">
        <f>IF(BB212=2,G212,0)</f>
        <v>0</v>
      </c>
      <c r="BE212" s="165">
        <f>IF(BB212=3,G212,0)</f>
        <v>0</v>
      </c>
      <c r="BF212" s="165">
        <f>IF(BB212=4,G212,0)</f>
        <v>0</v>
      </c>
      <c r="BG212" s="165">
        <f>IF(BB212=5,G212,0)</f>
        <v>0</v>
      </c>
      <c r="CA212" s="165">
        <v>12</v>
      </c>
      <c r="CB212" s="165">
        <v>0</v>
      </c>
      <c r="CC212" s="192"/>
      <c r="CD212" s="192"/>
    </row>
    <row r="213" spans="1:82">
      <c r="A213" s="200"/>
      <c r="B213" s="201"/>
      <c r="C213" s="202" t="s">
        <v>312</v>
      </c>
      <c r="D213" s="203"/>
      <c r="E213" s="203"/>
      <c r="F213" s="203"/>
      <c r="G213" s="204"/>
      <c r="H213" s="205"/>
      <c r="I213" s="205"/>
      <c r="J213" s="205"/>
      <c r="K213" s="205"/>
      <c r="L213" s="206" t="s">
        <v>312</v>
      </c>
      <c r="N213" s="206"/>
      <c r="Q213" s="192">
        <v>3</v>
      </c>
    </row>
    <row r="214" spans="1:82">
      <c r="A214" s="200"/>
      <c r="B214" s="201"/>
      <c r="C214" s="202"/>
      <c r="D214" s="203"/>
      <c r="E214" s="203"/>
      <c r="F214" s="203"/>
      <c r="G214" s="204"/>
      <c r="H214" s="205"/>
      <c r="I214" s="205"/>
      <c r="J214" s="205"/>
      <c r="K214" s="205"/>
      <c r="L214" s="206"/>
      <c r="N214" s="206"/>
      <c r="Q214" s="192">
        <v>3</v>
      </c>
    </row>
    <row r="215" spans="1:82">
      <c r="A215" s="200"/>
      <c r="B215" s="201"/>
      <c r="C215" s="202" t="s">
        <v>313</v>
      </c>
      <c r="D215" s="203"/>
      <c r="E215" s="203"/>
      <c r="F215" s="203"/>
      <c r="G215" s="204"/>
      <c r="H215" s="205"/>
      <c r="I215" s="205"/>
      <c r="J215" s="205"/>
      <c r="K215" s="205"/>
      <c r="L215" s="206" t="s">
        <v>313</v>
      </c>
      <c r="N215" s="206"/>
      <c r="Q215" s="192">
        <v>3</v>
      </c>
    </row>
    <row r="216" spans="1:82">
      <c r="A216" s="200"/>
      <c r="B216" s="201"/>
      <c r="C216" s="202"/>
      <c r="D216" s="203"/>
      <c r="E216" s="203"/>
      <c r="F216" s="203"/>
      <c r="G216" s="204"/>
      <c r="H216" s="205"/>
      <c r="I216" s="205"/>
      <c r="J216" s="205"/>
      <c r="K216" s="205"/>
      <c r="L216" s="206"/>
      <c r="N216" s="206"/>
      <c r="Q216" s="192">
        <v>3</v>
      </c>
    </row>
    <row r="217" spans="1:82" ht="22.5">
      <c r="A217" s="193">
        <v>62</v>
      </c>
      <c r="B217" s="194" t="s">
        <v>326</v>
      </c>
      <c r="C217" s="195" t="s">
        <v>327</v>
      </c>
      <c r="D217" s="196" t="s">
        <v>77</v>
      </c>
      <c r="E217" s="197">
        <v>2</v>
      </c>
      <c r="F217" s="197">
        <v>0</v>
      </c>
      <c r="G217" s="198">
        <f>E217*F217</f>
        <v>0</v>
      </c>
      <c r="H217" s="199">
        <v>0</v>
      </c>
      <c r="I217" s="199">
        <f>E217*H217</f>
        <v>0</v>
      </c>
      <c r="J217" s="199">
        <v>0</v>
      </c>
      <c r="K217" s="199">
        <f>E217*J217</f>
        <v>0</v>
      </c>
      <c r="Q217" s="192">
        <v>2</v>
      </c>
      <c r="AA217" s="165">
        <v>12</v>
      </c>
      <c r="AB217" s="165">
        <v>0</v>
      </c>
      <c r="AC217" s="165">
        <v>81</v>
      </c>
      <c r="BB217" s="165">
        <v>2</v>
      </c>
      <c r="BC217" s="165">
        <f>IF(BB217=1,G217,0)</f>
        <v>0</v>
      </c>
      <c r="BD217" s="165">
        <f>IF(BB217=2,G217,0)</f>
        <v>0</v>
      </c>
      <c r="BE217" s="165">
        <f>IF(BB217=3,G217,0)</f>
        <v>0</v>
      </c>
      <c r="BF217" s="165">
        <f>IF(BB217=4,G217,0)</f>
        <v>0</v>
      </c>
      <c r="BG217" s="165">
        <f>IF(BB217=5,G217,0)</f>
        <v>0</v>
      </c>
      <c r="CA217" s="165">
        <v>12</v>
      </c>
      <c r="CB217" s="165">
        <v>0</v>
      </c>
      <c r="CC217" s="192"/>
      <c r="CD217" s="192"/>
    </row>
    <row r="218" spans="1:82">
      <c r="A218" s="200"/>
      <c r="B218" s="201"/>
      <c r="C218" s="202" t="s">
        <v>312</v>
      </c>
      <c r="D218" s="203"/>
      <c r="E218" s="203"/>
      <c r="F218" s="203"/>
      <c r="G218" s="204"/>
      <c r="H218" s="205"/>
      <c r="I218" s="205"/>
      <c r="J218" s="205"/>
      <c r="K218" s="205"/>
      <c r="L218" s="206" t="s">
        <v>312</v>
      </c>
      <c r="N218" s="206"/>
      <c r="Q218" s="192">
        <v>3</v>
      </c>
    </row>
    <row r="219" spans="1:82">
      <c r="A219" s="200"/>
      <c r="B219" s="201"/>
      <c r="C219" s="202"/>
      <c r="D219" s="203"/>
      <c r="E219" s="203"/>
      <c r="F219" s="203"/>
      <c r="G219" s="204"/>
      <c r="H219" s="205"/>
      <c r="I219" s="205"/>
      <c r="J219" s="205"/>
      <c r="K219" s="205"/>
      <c r="L219" s="206"/>
      <c r="N219" s="206"/>
      <c r="Q219" s="192">
        <v>3</v>
      </c>
    </row>
    <row r="220" spans="1:82">
      <c r="A220" s="200"/>
      <c r="B220" s="201"/>
      <c r="C220" s="202" t="s">
        <v>313</v>
      </c>
      <c r="D220" s="203"/>
      <c r="E220" s="203"/>
      <c r="F220" s="203"/>
      <c r="G220" s="204"/>
      <c r="H220" s="205"/>
      <c r="I220" s="205"/>
      <c r="J220" s="205"/>
      <c r="K220" s="205"/>
      <c r="L220" s="206" t="s">
        <v>313</v>
      </c>
      <c r="N220" s="206"/>
      <c r="Q220" s="192">
        <v>3</v>
      </c>
    </row>
    <row r="221" spans="1:82">
      <c r="A221" s="200"/>
      <c r="B221" s="201"/>
      <c r="C221" s="202"/>
      <c r="D221" s="203"/>
      <c r="E221" s="203"/>
      <c r="F221" s="203"/>
      <c r="G221" s="204"/>
      <c r="H221" s="205"/>
      <c r="I221" s="205"/>
      <c r="J221" s="205"/>
      <c r="K221" s="205"/>
      <c r="L221" s="206"/>
      <c r="N221" s="206"/>
      <c r="Q221" s="192">
        <v>3</v>
      </c>
    </row>
    <row r="222" spans="1:82" ht="22.5">
      <c r="A222" s="193">
        <v>63</v>
      </c>
      <c r="B222" s="194" t="s">
        <v>328</v>
      </c>
      <c r="C222" s="195" t="s">
        <v>329</v>
      </c>
      <c r="D222" s="196" t="s">
        <v>77</v>
      </c>
      <c r="E222" s="197">
        <v>1</v>
      </c>
      <c r="F222" s="197">
        <v>0</v>
      </c>
      <c r="G222" s="198">
        <f>E222*F222</f>
        <v>0</v>
      </c>
      <c r="H222" s="199">
        <v>0</v>
      </c>
      <c r="I222" s="199">
        <f>E222*H222</f>
        <v>0</v>
      </c>
      <c r="J222" s="199">
        <v>0</v>
      </c>
      <c r="K222" s="199">
        <f>E222*J222</f>
        <v>0</v>
      </c>
      <c r="Q222" s="192">
        <v>2</v>
      </c>
      <c r="AA222" s="165">
        <v>12</v>
      </c>
      <c r="AB222" s="165">
        <v>0</v>
      </c>
      <c r="AC222" s="165">
        <v>83</v>
      </c>
      <c r="BB222" s="165">
        <v>2</v>
      </c>
      <c r="BC222" s="165">
        <f>IF(BB222=1,G222,0)</f>
        <v>0</v>
      </c>
      <c r="BD222" s="165">
        <f>IF(BB222=2,G222,0)</f>
        <v>0</v>
      </c>
      <c r="BE222" s="165">
        <f>IF(BB222=3,G222,0)</f>
        <v>0</v>
      </c>
      <c r="BF222" s="165">
        <f>IF(BB222=4,G222,0)</f>
        <v>0</v>
      </c>
      <c r="BG222" s="165">
        <f>IF(BB222=5,G222,0)</f>
        <v>0</v>
      </c>
      <c r="CA222" s="165">
        <v>12</v>
      </c>
      <c r="CB222" s="165">
        <v>0</v>
      </c>
      <c r="CC222" s="192"/>
      <c r="CD222" s="192"/>
    </row>
    <row r="223" spans="1:82">
      <c r="A223" s="200"/>
      <c r="B223" s="201"/>
      <c r="C223" s="202" t="s">
        <v>312</v>
      </c>
      <c r="D223" s="203"/>
      <c r="E223" s="203"/>
      <c r="F223" s="203"/>
      <c r="G223" s="204"/>
      <c r="H223" s="205"/>
      <c r="I223" s="205"/>
      <c r="J223" s="205"/>
      <c r="K223" s="205"/>
      <c r="L223" s="206" t="s">
        <v>312</v>
      </c>
      <c r="N223" s="206"/>
      <c r="Q223" s="192">
        <v>3</v>
      </c>
    </row>
    <row r="224" spans="1:82">
      <c r="A224" s="200"/>
      <c r="B224" s="201"/>
      <c r="C224" s="202"/>
      <c r="D224" s="203"/>
      <c r="E224" s="203"/>
      <c r="F224" s="203"/>
      <c r="G224" s="204"/>
      <c r="H224" s="205"/>
      <c r="I224" s="205"/>
      <c r="J224" s="205"/>
      <c r="K224" s="205"/>
      <c r="L224" s="206"/>
      <c r="N224" s="206"/>
      <c r="Q224" s="192">
        <v>3</v>
      </c>
    </row>
    <row r="225" spans="1:82">
      <c r="A225" s="200"/>
      <c r="B225" s="201"/>
      <c r="C225" s="202" t="s">
        <v>313</v>
      </c>
      <c r="D225" s="203"/>
      <c r="E225" s="203"/>
      <c r="F225" s="203"/>
      <c r="G225" s="204"/>
      <c r="H225" s="205"/>
      <c r="I225" s="205"/>
      <c r="J225" s="205"/>
      <c r="K225" s="205"/>
      <c r="L225" s="206" t="s">
        <v>313</v>
      </c>
      <c r="N225" s="206"/>
      <c r="Q225" s="192">
        <v>3</v>
      </c>
    </row>
    <row r="226" spans="1:82">
      <c r="A226" s="200"/>
      <c r="B226" s="201"/>
      <c r="C226" s="202"/>
      <c r="D226" s="203"/>
      <c r="E226" s="203"/>
      <c r="F226" s="203"/>
      <c r="G226" s="204"/>
      <c r="H226" s="205"/>
      <c r="I226" s="205"/>
      <c r="J226" s="205"/>
      <c r="K226" s="205"/>
      <c r="L226" s="206"/>
      <c r="N226" s="206"/>
      <c r="Q226" s="192">
        <v>3</v>
      </c>
    </row>
    <row r="227" spans="1:82" ht="22.5">
      <c r="A227" s="193">
        <v>64</v>
      </c>
      <c r="B227" s="194" t="s">
        <v>330</v>
      </c>
      <c r="C227" s="195" t="s">
        <v>331</v>
      </c>
      <c r="D227" s="196" t="s">
        <v>77</v>
      </c>
      <c r="E227" s="197">
        <v>21</v>
      </c>
      <c r="F227" s="197">
        <v>0</v>
      </c>
      <c r="G227" s="198">
        <f>E227*F227</f>
        <v>0</v>
      </c>
      <c r="H227" s="199">
        <v>0</v>
      </c>
      <c r="I227" s="199">
        <f>E227*H227</f>
        <v>0</v>
      </c>
      <c r="J227" s="199">
        <v>0</v>
      </c>
      <c r="K227" s="199">
        <f>E227*J227</f>
        <v>0</v>
      </c>
      <c r="Q227" s="192">
        <v>2</v>
      </c>
      <c r="AA227" s="165">
        <v>12</v>
      </c>
      <c r="AB227" s="165">
        <v>0</v>
      </c>
      <c r="AC227" s="165">
        <v>84</v>
      </c>
      <c r="BB227" s="165">
        <v>2</v>
      </c>
      <c r="BC227" s="165">
        <f>IF(BB227=1,G227,0)</f>
        <v>0</v>
      </c>
      <c r="BD227" s="165">
        <f>IF(BB227=2,G227,0)</f>
        <v>0</v>
      </c>
      <c r="BE227" s="165">
        <f>IF(BB227=3,G227,0)</f>
        <v>0</v>
      </c>
      <c r="BF227" s="165">
        <f>IF(BB227=4,G227,0)</f>
        <v>0</v>
      </c>
      <c r="BG227" s="165">
        <f>IF(BB227=5,G227,0)</f>
        <v>0</v>
      </c>
      <c r="CA227" s="165">
        <v>12</v>
      </c>
      <c r="CB227" s="165">
        <v>0</v>
      </c>
      <c r="CC227" s="192"/>
      <c r="CD227" s="192"/>
    </row>
    <row r="228" spans="1:82">
      <c r="A228" s="200"/>
      <c r="B228" s="201"/>
      <c r="C228" s="202" t="s">
        <v>312</v>
      </c>
      <c r="D228" s="203"/>
      <c r="E228" s="203"/>
      <c r="F228" s="203"/>
      <c r="G228" s="204"/>
      <c r="H228" s="205"/>
      <c r="I228" s="205"/>
      <c r="J228" s="205"/>
      <c r="K228" s="205"/>
      <c r="L228" s="206" t="s">
        <v>312</v>
      </c>
      <c r="N228" s="206"/>
      <c r="Q228" s="192">
        <v>3</v>
      </c>
    </row>
    <row r="229" spans="1:82">
      <c r="A229" s="200"/>
      <c r="B229" s="201"/>
      <c r="C229" s="202"/>
      <c r="D229" s="203"/>
      <c r="E229" s="203"/>
      <c r="F229" s="203"/>
      <c r="G229" s="204"/>
      <c r="H229" s="205"/>
      <c r="I229" s="205"/>
      <c r="J229" s="205"/>
      <c r="K229" s="205"/>
      <c r="L229" s="206"/>
      <c r="N229" s="206"/>
      <c r="Q229" s="192">
        <v>3</v>
      </c>
    </row>
    <row r="230" spans="1:82">
      <c r="A230" s="200"/>
      <c r="B230" s="201"/>
      <c r="C230" s="202" t="s">
        <v>313</v>
      </c>
      <c r="D230" s="203"/>
      <c r="E230" s="203"/>
      <c r="F230" s="203"/>
      <c r="G230" s="204"/>
      <c r="H230" s="205"/>
      <c r="I230" s="205"/>
      <c r="J230" s="205"/>
      <c r="K230" s="205"/>
      <c r="L230" s="206" t="s">
        <v>313</v>
      </c>
      <c r="N230" s="206"/>
      <c r="Q230" s="192">
        <v>3</v>
      </c>
    </row>
    <row r="231" spans="1:82">
      <c r="A231" s="200"/>
      <c r="B231" s="201"/>
      <c r="C231" s="202"/>
      <c r="D231" s="203"/>
      <c r="E231" s="203"/>
      <c r="F231" s="203"/>
      <c r="G231" s="204"/>
      <c r="H231" s="205"/>
      <c r="I231" s="205"/>
      <c r="J231" s="205"/>
      <c r="K231" s="205"/>
      <c r="L231" s="206"/>
      <c r="N231" s="206"/>
      <c r="Q231" s="192">
        <v>3</v>
      </c>
    </row>
    <row r="232" spans="1:82" ht="22.5">
      <c r="A232" s="193">
        <v>65</v>
      </c>
      <c r="B232" s="194" t="s">
        <v>332</v>
      </c>
      <c r="C232" s="195" t="s">
        <v>333</v>
      </c>
      <c r="D232" s="196" t="s">
        <v>77</v>
      </c>
      <c r="E232" s="197">
        <v>1</v>
      </c>
      <c r="F232" s="197">
        <v>0</v>
      </c>
      <c r="G232" s="198">
        <f>E232*F232</f>
        <v>0</v>
      </c>
      <c r="H232" s="199">
        <v>0</v>
      </c>
      <c r="I232" s="199">
        <f>E232*H232</f>
        <v>0</v>
      </c>
      <c r="J232" s="199">
        <v>0</v>
      </c>
      <c r="K232" s="199">
        <f>E232*J232</f>
        <v>0</v>
      </c>
      <c r="Q232" s="192">
        <v>2</v>
      </c>
      <c r="AA232" s="165">
        <v>12</v>
      </c>
      <c r="AB232" s="165">
        <v>0</v>
      </c>
      <c r="AC232" s="165">
        <v>85</v>
      </c>
      <c r="BB232" s="165">
        <v>2</v>
      </c>
      <c r="BC232" s="165">
        <f>IF(BB232=1,G232,0)</f>
        <v>0</v>
      </c>
      <c r="BD232" s="165">
        <f>IF(BB232=2,G232,0)</f>
        <v>0</v>
      </c>
      <c r="BE232" s="165">
        <f>IF(BB232=3,G232,0)</f>
        <v>0</v>
      </c>
      <c r="BF232" s="165">
        <f>IF(BB232=4,G232,0)</f>
        <v>0</v>
      </c>
      <c r="BG232" s="165">
        <f>IF(BB232=5,G232,0)</f>
        <v>0</v>
      </c>
      <c r="CA232" s="165">
        <v>12</v>
      </c>
      <c r="CB232" s="165">
        <v>0</v>
      </c>
      <c r="CC232" s="192"/>
      <c r="CD232" s="192"/>
    </row>
    <row r="233" spans="1:82">
      <c r="A233" s="200"/>
      <c r="B233" s="201"/>
      <c r="C233" s="202" t="s">
        <v>312</v>
      </c>
      <c r="D233" s="203"/>
      <c r="E233" s="203"/>
      <c r="F233" s="203"/>
      <c r="G233" s="204"/>
      <c r="H233" s="205"/>
      <c r="I233" s="205"/>
      <c r="J233" s="205"/>
      <c r="K233" s="205"/>
      <c r="L233" s="206" t="s">
        <v>312</v>
      </c>
      <c r="N233" s="206"/>
      <c r="Q233" s="192">
        <v>3</v>
      </c>
    </row>
    <row r="234" spans="1:82">
      <c r="A234" s="200"/>
      <c r="B234" s="201"/>
      <c r="C234" s="202"/>
      <c r="D234" s="203"/>
      <c r="E234" s="203"/>
      <c r="F234" s="203"/>
      <c r="G234" s="204"/>
      <c r="H234" s="205"/>
      <c r="I234" s="205"/>
      <c r="J234" s="205"/>
      <c r="K234" s="205"/>
      <c r="L234" s="206"/>
      <c r="N234" s="206"/>
      <c r="Q234" s="192">
        <v>3</v>
      </c>
    </row>
    <row r="235" spans="1:82">
      <c r="A235" s="200"/>
      <c r="B235" s="201"/>
      <c r="C235" s="202" t="s">
        <v>313</v>
      </c>
      <c r="D235" s="203"/>
      <c r="E235" s="203"/>
      <c r="F235" s="203"/>
      <c r="G235" s="204"/>
      <c r="H235" s="205"/>
      <c r="I235" s="205"/>
      <c r="J235" s="205"/>
      <c r="K235" s="205"/>
      <c r="L235" s="206" t="s">
        <v>313</v>
      </c>
      <c r="N235" s="206"/>
      <c r="Q235" s="192">
        <v>3</v>
      </c>
    </row>
    <row r="236" spans="1:82">
      <c r="A236" s="200"/>
      <c r="B236" s="201"/>
      <c r="C236" s="202"/>
      <c r="D236" s="203"/>
      <c r="E236" s="203"/>
      <c r="F236" s="203"/>
      <c r="G236" s="204"/>
      <c r="H236" s="205"/>
      <c r="I236" s="205"/>
      <c r="J236" s="205"/>
      <c r="K236" s="205"/>
      <c r="L236" s="206"/>
      <c r="N236" s="206"/>
      <c r="Q236" s="192">
        <v>3</v>
      </c>
    </row>
    <row r="237" spans="1:82" ht="22.5">
      <c r="A237" s="193">
        <v>66</v>
      </c>
      <c r="B237" s="194" t="s">
        <v>334</v>
      </c>
      <c r="C237" s="195" t="s">
        <v>335</v>
      </c>
      <c r="D237" s="196" t="s">
        <v>77</v>
      </c>
      <c r="E237" s="197">
        <v>1</v>
      </c>
      <c r="F237" s="197">
        <v>0</v>
      </c>
      <c r="G237" s="198">
        <f>E237*F237</f>
        <v>0</v>
      </c>
      <c r="H237" s="199">
        <v>0</v>
      </c>
      <c r="I237" s="199">
        <f>E237*H237</f>
        <v>0</v>
      </c>
      <c r="J237" s="199">
        <v>0</v>
      </c>
      <c r="K237" s="199">
        <f>E237*J237</f>
        <v>0</v>
      </c>
      <c r="Q237" s="192">
        <v>2</v>
      </c>
      <c r="AA237" s="165">
        <v>12</v>
      </c>
      <c r="AB237" s="165">
        <v>0</v>
      </c>
      <c r="AC237" s="165">
        <v>86</v>
      </c>
      <c r="BB237" s="165">
        <v>2</v>
      </c>
      <c r="BC237" s="165">
        <f>IF(BB237=1,G237,0)</f>
        <v>0</v>
      </c>
      <c r="BD237" s="165">
        <f>IF(BB237=2,G237,0)</f>
        <v>0</v>
      </c>
      <c r="BE237" s="165">
        <f>IF(BB237=3,G237,0)</f>
        <v>0</v>
      </c>
      <c r="BF237" s="165">
        <f>IF(BB237=4,G237,0)</f>
        <v>0</v>
      </c>
      <c r="BG237" s="165">
        <f>IF(BB237=5,G237,0)</f>
        <v>0</v>
      </c>
      <c r="CA237" s="165">
        <v>12</v>
      </c>
      <c r="CB237" s="165">
        <v>0</v>
      </c>
      <c r="CC237" s="192"/>
      <c r="CD237" s="192"/>
    </row>
    <row r="238" spans="1:82">
      <c r="A238" s="200"/>
      <c r="B238" s="201"/>
      <c r="C238" s="202" t="s">
        <v>312</v>
      </c>
      <c r="D238" s="203"/>
      <c r="E238" s="203"/>
      <c r="F238" s="203"/>
      <c r="G238" s="204"/>
      <c r="H238" s="205"/>
      <c r="I238" s="205"/>
      <c r="J238" s="205"/>
      <c r="K238" s="205"/>
      <c r="L238" s="206" t="s">
        <v>312</v>
      </c>
      <c r="N238" s="206"/>
      <c r="Q238" s="192">
        <v>3</v>
      </c>
    </row>
    <row r="239" spans="1:82">
      <c r="A239" s="200"/>
      <c r="B239" s="201"/>
      <c r="C239" s="202"/>
      <c r="D239" s="203"/>
      <c r="E239" s="203"/>
      <c r="F239" s="203"/>
      <c r="G239" s="204"/>
      <c r="H239" s="205"/>
      <c r="I239" s="205"/>
      <c r="J239" s="205"/>
      <c r="K239" s="205"/>
      <c r="L239" s="206"/>
      <c r="N239" s="206"/>
      <c r="Q239" s="192">
        <v>3</v>
      </c>
    </row>
    <row r="240" spans="1:82">
      <c r="A240" s="200"/>
      <c r="B240" s="201"/>
      <c r="C240" s="202" t="s">
        <v>313</v>
      </c>
      <c r="D240" s="203"/>
      <c r="E240" s="203"/>
      <c r="F240" s="203"/>
      <c r="G240" s="204"/>
      <c r="H240" s="205"/>
      <c r="I240" s="205"/>
      <c r="J240" s="205"/>
      <c r="K240" s="205"/>
      <c r="L240" s="206" t="s">
        <v>313</v>
      </c>
      <c r="N240" s="206"/>
      <c r="Q240" s="192">
        <v>3</v>
      </c>
    </row>
    <row r="241" spans="1:82">
      <c r="A241" s="200"/>
      <c r="B241" s="201"/>
      <c r="C241" s="202"/>
      <c r="D241" s="203"/>
      <c r="E241" s="203"/>
      <c r="F241" s="203"/>
      <c r="G241" s="204"/>
      <c r="H241" s="205"/>
      <c r="I241" s="205"/>
      <c r="J241" s="205"/>
      <c r="K241" s="205"/>
      <c r="L241" s="206"/>
      <c r="N241" s="206"/>
      <c r="Q241" s="192">
        <v>3</v>
      </c>
    </row>
    <row r="242" spans="1:82" ht="22.5">
      <c r="A242" s="193">
        <v>67</v>
      </c>
      <c r="B242" s="194" t="s">
        <v>336</v>
      </c>
      <c r="C242" s="195" t="s">
        <v>337</v>
      </c>
      <c r="D242" s="196" t="s">
        <v>77</v>
      </c>
      <c r="E242" s="197">
        <v>2</v>
      </c>
      <c r="F242" s="197">
        <v>0</v>
      </c>
      <c r="G242" s="198">
        <f>E242*F242</f>
        <v>0</v>
      </c>
      <c r="H242" s="199">
        <v>0</v>
      </c>
      <c r="I242" s="199">
        <f>E242*H242</f>
        <v>0</v>
      </c>
      <c r="J242" s="199">
        <v>0</v>
      </c>
      <c r="K242" s="199">
        <f>E242*J242</f>
        <v>0</v>
      </c>
      <c r="Q242" s="192">
        <v>2</v>
      </c>
      <c r="AA242" s="165">
        <v>12</v>
      </c>
      <c r="AB242" s="165">
        <v>0</v>
      </c>
      <c r="AC242" s="165">
        <v>90</v>
      </c>
      <c r="BB242" s="165">
        <v>2</v>
      </c>
      <c r="BC242" s="165">
        <f>IF(BB242=1,G242,0)</f>
        <v>0</v>
      </c>
      <c r="BD242" s="165">
        <f>IF(BB242=2,G242,0)</f>
        <v>0</v>
      </c>
      <c r="BE242" s="165">
        <f>IF(BB242=3,G242,0)</f>
        <v>0</v>
      </c>
      <c r="BF242" s="165">
        <f>IF(BB242=4,G242,0)</f>
        <v>0</v>
      </c>
      <c r="BG242" s="165">
        <f>IF(BB242=5,G242,0)</f>
        <v>0</v>
      </c>
      <c r="CA242" s="165">
        <v>12</v>
      </c>
      <c r="CB242" s="165">
        <v>0</v>
      </c>
      <c r="CC242" s="192"/>
      <c r="CD242" s="192"/>
    </row>
    <row r="243" spans="1:82">
      <c r="A243" s="200"/>
      <c r="B243" s="201"/>
      <c r="C243" s="202" t="s">
        <v>320</v>
      </c>
      <c r="D243" s="203"/>
      <c r="E243" s="203"/>
      <c r="F243" s="203"/>
      <c r="G243" s="204"/>
      <c r="H243" s="205"/>
      <c r="I243" s="205"/>
      <c r="J243" s="205"/>
      <c r="K243" s="205"/>
      <c r="L243" s="206" t="s">
        <v>320</v>
      </c>
      <c r="N243" s="206"/>
      <c r="Q243" s="192">
        <v>3</v>
      </c>
    </row>
    <row r="244" spans="1:82">
      <c r="A244" s="200"/>
      <c r="B244" s="201"/>
      <c r="C244" s="202" t="s">
        <v>321</v>
      </c>
      <c r="D244" s="203"/>
      <c r="E244" s="203"/>
      <c r="F244" s="203"/>
      <c r="G244" s="204"/>
      <c r="H244" s="205"/>
      <c r="I244" s="205"/>
      <c r="J244" s="205"/>
      <c r="K244" s="205"/>
      <c r="L244" s="206" t="s">
        <v>321</v>
      </c>
      <c r="N244" s="206"/>
      <c r="Q244" s="192">
        <v>3</v>
      </c>
    </row>
    <row r="245" spans="1:82">
      <c r="A245" s="200"/>
      <c r="B245" s="201"/>
      <c r="C245" s="202"/>
      <c r="D245" s="203"/>
      <c r="E245" s="203"/>
      <c r="F245" s="203"/>
      <c r="G245" s="204"/>
      <c r="H245" s="205"/>
      <c r="I245" s="205"/>
      <c r="J245" s="205"/>
      <c r="K245" s="205"/>
      <c r="L245" s="206"/>
      <c r="N245" s="206"/>
      <c r="Q245" s="192">
        <v>3</v>
      </c>
    </row>
    <row r="246" spans="1:82">
      <c r="A246" s="200"/>
      <c r="B246" s="201"/>
      <c r="C246" s="202" t="s">
        <v>313</v>
      </c>
      <c r="D246" s="203"/>
      <c r="E246" s="203"/>
      <c r="F246" s="203"/>
      <c r="G246" s="204"/>
      <c r="H246" s="205"/>
      <c r="I246" s="205"/>
      <c r="J246" s="205"/>
      <c r="K246" s="205"/>
      <c r="L246" s="206" t="s">
        <v>313</v>
      </c>
      <c r="N246" s="206"/>
      <c r="Q246" s="192">
        <v>3</v>
      </c>
    </row>
    <row r="247" spans="1:82">
      <c r="A247" s="200"/>
      <c r="B247" s="201"/>
      <c r="C247" s="202"/>
      <c r="D247" s="203"/>
      <c r="E247" s="203"/>
      <c r="F247" s="203"/>
      <c r="G247" s="204"/>
      <c r="H247" s="205"/>
      <c r="I247" s="205"/>
      <c r="J247" s="205"/>
      <c r="K247" s="205"/>
      <c r="L247" s="206"/>
      <c r="N247" s="206"/>
      <c r="Q247" s="192">
        <v>3</v>
      </c>
    </row>
    <row r="248" spans="1:82" ht="22.5">
      <c r="A248" s="193">
        <v>68</v>
      </c>
      <c r="B248" s="194" t="s">
        <v>338</v>
      </c>
      <c r="C248" s="195" t="s">
        <v>339</v>
      </c>
      <c r="D248" s="196" t="s">
        <v>77</v>
      </c>
      <c r="E248" s="197">
        <v>1</v>
      </c>
      <c r="F248" s="197">
        <v>0</v>
      </c>
      <c r="G248" s="198">
        <f>E248*F248</f>
        <v>0</v>
      </c>
      <c r="H248" s="199">
        <v>0</v>
      </c>
      <c r="I248" s="199">
        <f>E248*H248</f>
        <v>0</v>
      </c>
      <c r="J248" s="199">
        <v>0</v>
      </c>
      <c r="K248" s="199">
        <f>E248*J248</f>
        <v>0</v>
      </c>
      <c r="Q248" s="192">
        <v>2</v>
      </c>
      <c r="AA248" s="165">
        <v>12</v>
      </c>
      <c r="AB248" s="165">
        <v>0</v>
      </c>
      <c r="AC248" s="165">
        <v>87</v>
      </c>
      <c r="BB248" s="165">
        <v>2</v>
      </c>
      <c r="BC248" s="165">
        <f>IF(BB248=1,G248,0)</f>
        <v>0</v>
      </c>
      <c r="BD248" s="165">
        <f>IF(BB248=2,G248,0)</f>
        <v>0</v>
      </c>
      <c r="BE248" s="165">
        <f>IF(BB248=3,G248,0)</f>
        <v>0</v>
      </c>
      <c r="BF248" s="165">
        <f>IF(BB248=4,G248,0)</f>
        <v>0</v>
      </c>
      <c r="BG248" s="165">
        <f>IF(BB248=5,G248,0)</f>
        <v>0</v>
      </c>
      <c r="CA248" s="165">
        <v>12</v>
      </c>
      <c r="CB248" s="165">
        <v>0</v>
      </c>
      <c r="CC248" s="192"/>
      <c r="CD248" s="192"/>
    </row>
    <row r="249" spans="1:82">
      <c r="A249" s="200"/>
      <c r="B249" s="201"/>
      <c r="C249" s="202" t="s">
        <v>312</v>
      </c>
      <c r="D249" s="203"/>
      <c r="E249" s="203"/>
      <c r="F249" s="203"/>
      <c r="G249" s="204"/>
      <c r="H249" s="205"/>
      <c r="I249" s="205"/>
      <c r="J249" s="205"/>
      <c r="K249" s="205"/>
      <c r="L249" s="206" t="s">
        <v>312</v>
      </c>
      <c r="N249" s="206"/>
      <c r="Q249" s="192">
        <v>3</v>
      </c>
    </row>
    <row r="250" spans="1:82">
      <c r="A250" s="200"/>
      <c r="B250" s="201"/>
      <c r="C250" s="202"/>
      <c r="D250" s="203"/>
      <c r="E250" s="203"/>
      <c r="F250" s="203"/>
      <c r="G250" s="204"/>
      <c r="H250" s="205"/>
      <c r="I250" s="205"/>
      <c r="J250" s="205"/>
      <c r="K250" s="205"/>
      <c r="L250" s="206"/>
      <c r="N250" s="206"/>
      <c r="Q250" s="192">
        <v>3</v>
      </c>
    </row>
    <row r="251" spans="1:82">
      <c r="A251" s="200"/>
      <c r="B251" s="201"/>
      <c r="C251" s="202" t="s">
        <v>313</v>
      </c>
      <c r="D251" s="203"/>
      <c r="E251" s="203"/>
      <c r="F251" s="203"/>
      <c r="G251" s="204"/>
      <c r="H251" s="205"/>
      <c r="I251" s="205"/>
      <c r="J251" s="205"/>
      <c r="K251" s="205"/>
      <c r="L251" s="206" t="s">
        <v>313</v>
      </c>
      <c r="N251" s="206"/>
      <c r="Q251" s="192">
        <v>3</v>
      </c>
    </row>
    <row r="252" spans="1:82">
      <c r="A252" s="200"/>
      <c r="B252" s="201"/>
      <c r="C252" s="202"/>
      <c r="D252" s="203"/>
      <c r="E252" s="203"/>
      <c r="F252" s="203"/>
      <c r="G252" s="204"/>
      <c r="H252" s="205"/>
      <c r="I252" s="205"/>
      <c r="J252" s="205"/>
      <c r="K252" s="205"/>
      <c r="L252" s="206"/>
      <c r="N252" s="206"/>
      <c r="Q252" s="192">
        <v>3</v>
      </c>
    </row>
    <row r="253" spans="1:82">
      <c r="A253" s="214"/>
      <c r="B253" s="215" t="s">
        <v>78</v>
      </c>
      <c r="C253" s="216" t="str">
        <f>CONCATENATE(B170," ",C170)</f>
        <v>766 Konstrukce truhlářské</v>
      </c>
      <c r="D253" s="217"/>
      <c r="E253" s="218"/>
      <c r="F253" s="219"/>
      <c r="G253" s="220">
        <f>SUM(G170:G252)</f>
        <v>0</v>
      </c>
      <c r="H253" s="221"/>
      <c r="I253" s="222">
        <f>SUM(I170:I252)</f>
        <v>3.9947200000000002E-2</v>
      </c>
      <c r="J253" s="221"/>
      <c r="K253" s="222">
        <f>SUM(K170:K252)</f>
        <v>0</v>
      </c>
      <c r="Q253" s="192">
        <v>4</v>
      </c>
      <c r="BC253" s="223">
        <f>SUM(BC170:BC252)</f>
        <v>0</v>
      </c>
      <c r="BD253" s="223">
        <f>SUM(BD170:BD252)</f>
        <v>0</v>
      </c>
      <c r="BE253" s="223">
        <f>SUM(BE170:BE252)</f>
        <v>0</v>
      </c>
      <c r="BF253" s="223">
        <f>SUM(BF170:BF252)</f>
        <v>0</v>
      </c>
      <c r="BG253" s="223">
        <f>SUM(BG170:BG252)</f>
        <v>0</v>
      </c>
    </row>
    <row r="254" spans="1:82">
      <c r="A254" s="184" t="s">
        <v>76</v>
      </c>
      <c r="B254" s="185" t="s">
        <v>340</v>
      </c>
      <c r="C254" s="186" t="s">
        <v>341</v>
      </c>
      <c r="D254" s="187"/>
      <c r="E254" s="188"/>
      <c r="F254" s="188"/>
      <c r="G254" s="189"/>
      <c r="H254" s="190"/>
      <c r="I254" s="191"/>
      <c r="J254" s="190"/>
      <c r="K254" s="191"/>
      <c r="Q254" s="192">
        <v>1</v>
      </c>
    </row>
    <row r="255" spans="1:82">
      <c r="A255" s="193">
        <v>69</v>
      </c>
      <c r="B255" s="194" t="s">
        <v>342</v>
      </c>
      <c r="C255" s="195" t="s">
        <v>343</v>
      </c>
      <c r="D255" s="196" t="s">
        <v>176</v>
      </c>
      <c r="E255" s="197">
        <v>1</v>
      </c>
      <c r="F255" s="197">
        <v>0</v>
      </c>
      <c r="G255" s="198">
        <f>E255*F255</f>
        <v>0</v>
      </c>
      <c r="H255" s="199">
        <v>5.0000000000000001E-4</v>
      </c>
      <c r="I255" s="199">
        <f>E255*H255</f>
        <v>5.0000000000000001E-4</v>
      </c>
      <c r="J255" s="199">
        <v>0</v>
      </c>
      <c r="K255" s="199">
        <f>E255*J255</f>
        <v>0</v>
      </c>
      <c r="Q255" s="192">
        <v>2</v>
      </c>
      <c r="AA255" s="165">
        <v>1</v>
      </c>
      <c r="AB255" s="165">
        <v>7</v>
      </c>
      <c r="AC255" s="165">
        <v>7</v>
      </c>
      <c r="BB255" s="165">
        <v>2</v>
      </c>
      <c r="BC255" s="165">
        <f>IF(BB255=1,G255,0)</f>
        <v>0</v>
      </c>
      <c r="BD255" s="165">
        <f>IF(BB255=2,G255,0)</f>
        <v>0</v>
      </c>
      <c r="BE255" s="165">
        <f>IF(BB255=3,G255,0)</f>
        <v>0</v>
      </c>
      <c r="BF255" s="165">
        <f>IF(BB255=4,G255,0)</f>
        <v>0</v>
      </c>
      <c r="BG255" s="165">
        <f>IF(BB255=5,G255,0)</f>
        <v>0</v>
      </c>
      <c r="CA255" s="165">
        <v>1</v>
      </c>
      <c r="CB255" s="165">
        <v>7</v>
      </c>
      <c r="CC255" s="192"/>
      <c r="CD255" s="192"/>
    </row>
    <row r="256" spans="1:82" ht="22.5">
      <c r="A256" s="193">
        <v>70</v>
      </c>
      <c r="B256" s="194" t="s">
        <v>344</v>
      </c>
      <c r="C256" s="195" t="s">
        <v>345</v>
      </c>
      <c r="D256" s="196" t="s">
        <v>77</v>
      </c>
      <c r="E256" s="197">
        <v>1</v>
      </c>
      <c r="F256" s="197">
        <v>0</v>
      </c>
      <c r="G256" s="198">
        <f>E256*F256</f>
        <v>0</v>
      </c>
      <c r="H256" s="199">
        <v>0</v>
      </c>
      <c r="I256" s="199">
        <f>E256*H256</f>
        <v>0</v>
      </c>
      <c r="J256" s="199">
        <v>0</v>
      </c>
      <c r="K256" s="199">
        <f>E256*J256</f>
        <v>0</v>
      </c>
      <c r="Q256" s="192">
        <v>2</v>
      </c>
      <c r="AA256" s="165">
        <v>12</v>
      </c>
      <c r="AB256" s="165">
        <v>0</v>
      </c>
      <c r="AC256" s="165">
        <v>7</v>
      </c>
      <c r="BB256" s="165">
        <v>2</v>
      </c>
      <c r="BC256" s="165">
        <f>IF(BB256=1,G256,0)</f>
        <v>0</v>
      </c>
      <c r="BD256" s="165">
        <f>IF(BB256=2,G256,0)</f>
        <v>0</v>
      </c>
      <c r="BE256" s="165">
        <f>IF(BB256=3,G256,0)</f>
        <v>0</v>
      </c>
      <c r="BF256" s="165">
        <f>IF(BB256=4,G256,0)</f>
        <v>0</v>
      </c>
      <c r="BG256" s="165">
        <f>IF(BB256=5,G256,0)</f>
        <v>0</v>
      </c>
      <c r="CA256" s="165">
        <v>12</v>
      </c>
      <c r="CB256" s="165">
        <v>0</v>
      </c>
      <c r="CC256" s="192"/>
      <c r="CD256" s="192"/>
    </row>
    <row r="257" spans="1:82">
      <c r="A257" s="200"/>
      <c r="B257" s="201"/>
      <c r="C257" s="202" t="s">
        <v>346</v>
      </c>
      <c r="D257" s="203"/>
      <c r="E257" s="203"/>
      <c r="F257" s="203"/>
      <c r="G257" s="204"/>
      <c r="H257" s="205"/>
      <c r="I257" s="205"/>
      <c r="J257" s="205"/>
      <c r="K257" s="205"/>
      <c r="L257" s="206" t="s">
        <v>346</v>
      </c>
      <c r="N257" s="206"/>
      <c r="Q257" s="192">
        <v>3</v>
      </c>
    </row>
    <row r="258" spans="1:82">
      <c r="A258" s="200"/>
      <c r="B258" s="201"/>
      <c r="C258" s="202" t="s">
        <v>347</v>
      </c>
      <c r="D258" s="203"/>
      <c r="E258" s="203"/>
      <c r="F258" s="203"/>
      <c r="G258" s="204"/>
      <c r="H258" s="205"/>
      <c r="I258" s="205"/>
      <c r="J258" s="205"/>
      <c r="K258" s="205"/>
      <c r="L258" s="206" t="s">
        <v>347</v>
      </c>
      <c r="N258" s="206"/>
      <c r="Q258" s="192">
        <v>3</v>
      </c>
    </row>
    <row r="259" spans="1:82">
      <c r="A259" s="200"/>
      <c r="B259" s="201"/>
      <c r="C259" s="202" t="s">
        <v>348</v>
      </c>
      <c r="D259" s="203"/>
      <c r="E259" s="203"/>
      <c r="F259" s="203"/>
      <c r="G259" s="204"/>
      <c r="H259" s="205"/>
      <c r="I259" s="205"/>
      <c r="J259" s="205"/>
      <c r="K259" s="205"/>
      <c r="L259" s="206" t="s">
        <v>348</v>
      </c>
      <c r="N259" s="206"/>
      <c r="Q259" s="192">
        <v>3</v>
      </c>
    </row>
    <row r="260" spans="1:82">
      <c r="A260" s="200"/>
      <c r="B260" s="201"/>
      <c r="C260" s="202" t="s">
        <v>349</v>
      </c>
      <c r="D260" s="203"/>
      <c r="E260" s="203"/>
      <c r="F260" s="203"/>
      <c r="G260" s="204"/>
      <c r="H260" s="205"/>
      <c r="I260" s="205"/>
      <c r="J260" s="205"/>
      <c r="K260" s="205"/>
      <c r="L260" s="206" t="s">
        <v>349</v>
      </c>
      <c r="N260" s="206"/>
      <c r="Q260" s="192">
        <v>3</v>
      </c>
    </row>
    <row r="261" spans="1:82">
      <c r="A261" s="200"/>
      <c r="B261" s="201"/>
      <c r="C261" s="202" t="s">
        <v>350</v>
      </c>
      <c r="D261" s="203"/>
      <c r="E261" s="203"/>
      <c r="F261" s="203"/>
      <c r="G261" s="204"/>
      <c r="H261" s="205"/>
      <c r="I261" s="205"/>
      <c r="J261" s="205"/>
      <c r="K261" s="205"/>
      <c r="L261" s="206" t="s">
        <v>350</v>
      </c>
      <c r="N261" s="206"/>
      <c r="Q261" s="192">
        <v>3</v>
      </c>
    </row>
    <row r="262" spans="1:82">
      <c r="A262" s="193">
        <v>71</v>
      </c>
      <c r="B262" s="194" t="s">
        <v>351</v>
      </c>
      <c r="C262" s="195" t="s">
        <v>352</v>
      </c>
      <c r="D262" s="196" t="s">
        <v>61</v>
      </c>
      <c r="E262" s="197"/>
      <c r="F262" s="197">
        <v>0</v>
      </c>
      <c r="G262" s="198">
        <f>E262*F262</f>
        <v>0</v>
      </c>
      <c r="H262" s="199">
        <v>0</v>
      </c>
      <c r="I262" s="199">
        <f>E262*H262</f>
        <v>0</v>
      </c>
      <c r="J262" s="199">
        <v>0</v>
      </c>
      <c r="K262" s="199">
        <f>E262*J262</f>
        <v>0</v>
      </c>
      <c r="Q262" s="192">
        <v>2</v>
      </c>
      <c r="AA262" s="165">
        <v>7</v>
      </c>
      <c r="AB262" s="165">
        <v>1002</v>
      </c>
      <c r="AC262" s="165">
        <v>5</v>
      </c>
      <c r="BB262" s="165">
        <v>2</v>
      </c>
      <c r="BC262" s="165">
        <f>IF(BB262=1,G262,0)</f>
        <v>0</v>
      </c>
      <c r="BD262" s="165">
        <f>IF(BB262=2,G262,0)</f>
        <v>0</v>
      </c>
      <c r="BE262" s="165">
        <f>IF(BB262=3,G262,0)</f>
        <v>0</v>
      </c>
      <c r="BF262" s="165">
        <f>IF(BB262=4,G262,0)</f>
        <v>0</v>
      </c>
      <c r="BG262" s="165">
        <f>IF(BB262=5,G262,0)</f>
        <v>0</v>
      </c>
      <c r="CA262" s="165">
        <v>7</v>
      </c>
      <c r="CB262" s="165">
        <v>1002</v>
      </c>
      <c r="CC262" s="192"/>
      <c r="CD262" s="192"/>
    </row>
    <row r="263" spans="1:82">
      <c r="A263" s="214"/>
      <c r="B263" s="215" t="s">
        <v>78</v>
      </c>
      <c r="C263" s="216" t="str">
        <f>CONCATENATE(B254," ",C254)</f>
        <v>767 Konstrukce zámečnické</v>
      </c>
      <c r="D263" s="217"/>
      <c r="E263" s="218"/>
      <c r="F263" s="219"/>
      <c r="G263" s="220">
        <f>SUM(G254:G262)</f>
        <v>0</v>
      </c>
      <c r="H263" s="221"/>
      <c r="I263" s="222">
        <f>SUM(I254:I262)</f>
        <v>5.0000000000000001E-4</v>
      </c>
      <c r="J263" s="221"/>
      <c r="K263" s="222">
        <f>SUM(K254:K262)</f>
        <v>0</v>
      </c>
      <c r="Q263" s="192">
        <v>4</v>
      </c>
      <c r="BC263" s="223">
        <f>SUM(BC254:BC262)</f>
        <v>0</v>
      </c>
      <c r="BD263" s="223">
        <f>SUM(BD254:BD262)</f>
        <v>0</v>
      </c>
      <c r="BE263" s="223">
        <f>SUM(BE254:BE262)</f>
        <v>0</v>
      </c>
      <c r="BF263" s="223">
        <f>SUM(BF254:BF262)</f>
        <v>0</v>
      </c>
      <c r="BG263" s="223">
        <f>SUM(BG254:BG262)</f>
        <v>0</v>
      </c>
    </row>
    <row r="264" spans="1:82">
      <c r="A264" s="184" t="s">
        <v>76</v>
      </c>
      <c r="B264" s="185" t="s">
        <v>353</v>
      </c>
      <c r="C264" s="186" t="s">
        <v>354</v>
      </c>
      <c r="D264" s="187"/>
      <c r="E264" s="188"/>
      <c r="F264" s="188"/>
      <c r="G264" s="189"/>
      <c r="H264" s="190"/>
      <c r="I264" s="191"/>
      <c r="J264" s="190"/>
      <c r="K264" s="191"/>
      <c r="Q264" s="192">
        <v>1</v>
      </c>
    </row>
    <row r="265" spans="1:82">
      <c r="A265" s="193">
        <v>72</v>
      </c>
      <c r="B265" s="194" t="s">
        <v>355</v>
      </c>
      <c r="C265" s="195" t="s">
        <v>356</v>
      </c>
      <c r="D265" s="196" t="s">
        <v>90</v>
      </c>
      <c r="E265" s="197">
        <v>26.342500000000001</v>
      </c>
      <c r="F265" s="197">
        <v>0</v>
      </c>
      <c r="G265" s="198">
        <f>E265*F265</f>
        <v>0</v>
      </c>
      <c r="H265" s="199">
        <v>5.0000000000000002E-5</v>
      </c>
      <c r="I265" s="199">
        <f>E265*H265</f>
        <v>1.3171250000000002E-3</v>
      </c>
      <c r="J265" s="199">
        <v>0</v>
      </c>
      <c r="K265" s="199">
        <f>E265*J265</f>
        <v>0</v>
      </c>
      <c r="Q265" s="192">
        <v>2</v>
      </c>
      <c r="AA265" s="165">
        <v>1</v>
      </c>
      <c r="AB265" s="165">
        <v>7</v>
      </c>
      <c r="AC265" s="165">
        <v>7</v>
      </c>
      <c r="BB265" s="165">
        <v>2</v>
      </c>
      <c r="BC265" s="165">
        <f>IF(BB265=1,G265,0)</f>
        <v>0</v>
      </c>
      <c r="BD265" s="165">
        <f>IF(BB265=2,G265,0)</f>
        <v>0</v>
      </c>
      <c r="BE265" s="165">
        <f>IF(BB265=3,G265,0)</f>
        <v>0</v>
      </c>
      <c r="BF265" s="165">
        <f>IF(BB265=4,G265,0)</f>
        <v>0</v>
      </c>
      <c r="BG265" s="165">
        <f>IF(BB265=5,G265,0)</f>
        <v>0</v>
      </c>
      <c r="CA265" s="165">
        <v>1</v>
      </c>
      <c r="CB265" s="165">
        <v>7</v>
      </c>
      <c r="CC265" s="192"/>
      <c r="CD265" s="192"/>
    </row>
    <row r="266" spans="1:82">
      <c r="A266" s="200"/>
      <c r="B266" s="201"/>
      <c r="C266" s="202" t="s">
        <v>357</v>
      </c>
      <c r="D266" s="203"/>
      <c r="E266" s="203"/>
      <c r="F266" s="203"/>
      <c r="G266" s="204"/>
      <c r="H266" s="205"/>
      <c r="I266" s="205"/>
      <c r="J266" s="205"/>
      <c r="K266" s="205"/>
      <c r="L266" s="206" t="s">
        <v>357</v>
      </c>
      <c r="N266" s="206"/>
      <c r="Q266" s="192">
        <v>3</v>
      </c>
    </row>
    <row r="267" spans="1:82">
      <c r="A267" s="200"/>
      <c r="B267" s="201"/>
      <c r="C267" s="207" t="s">
        <v>97</v>
      </c>
      <c r="D267" s="208"/>
      <c r="E267" s="209">
        <v>5.9409999999999998</v>
      </c>
      <c r="F267" s="210"/>
      <c r="G267" s="211"/>
      <c r="H267" s="212"/>
      <c r="I267" s="213"/>
      <c r="J267" s="212"/>
      <c r="K267" s="213"/>
      <c r="M267" s="206" t="s">
        <v>97</v>
      </c>
      <c r="O267" s="206"/>
      <c r="Q267" s="192"/>
    </row>
    <row r="268" spans="1:82">
      <c r="A268" s="200"/>
      <c r="B268" s="201"/>
      <c r="C268" s="207" t="s">
        <v>98</v>
      </c>
      <c r="D268" s="208"/>
      <c r="E268" s="209">
        <v>20.401499999999999</v>
      </c>
      <c r="F268" s="210"/>
      <c r="G268" s="211"/>
      <c r="H268" s="212"/>
      <c r="I268" s="213"/>
      <c r="J268" s="212"/>
      <c r="K268" s="213"/>
      <c r="M268" s="206" t="s">
        <v>98</v>
      </c>
      <c r="O268" s="206"/>
      <c r="Q268" s="192"/>
    </row>
    <row r="269" spans="1:82">
      <c r="A269" s="193">
        <v>73</v>
      </c>
      <c r="B269" s="194" t="s">
        <v>358</v>
      </c>
      <c r="C269" s="195" t="s">
        <v>359</v>
      </c>
      <c r="D269" s="196" t="s">
        <v>90</v>
      </c>
      <c r="E269" s="197">
        <v>26.342500000000001</v>
      </c>
      <c r="F269" s="197">
        <v>0</v>
      </c>
      <c r="G269" s="198">
        <f>E269*F269</f>
        <v>0</v>
      </c>
      <c r="H269" s="199">
        <v>4.0999999999999999E-4</v>
      </c>
      <c r="I269" s="199">
        <f>E269*H269</f>
        <v>1.0800425000000001E-2</v>
      </c>
      <c r="J269" s="199">
        <v>0</v>
      </c>
      <c r="K269" s="199">
        <f>E269*J269</f>
        <v>0</v>
      </c>
      <c r="Q269" s="192">
        <v>2</v>
      </c>
      <c r="AA269" s="165">
        <v>1</v>
      </c>
      <c r="AB269" s="165">
        <v>7</v>
      </c>
      <c r="AC269" s="165">
        <v>7</v>
      </c>
      <c r="BB269" s="165">
        <v>2</v>
      </c>
      <c r="BC269" s="165">
        <f>IF(BB269=1,G269,0)</f>
        <v>0</v>
      </c>
      <c r="BD269" s="165">
        <f>IF(BB269=2,G269,0)</f>
        <v>0</v>
      </c>
      <c r="BE269" s="165">
        <f>IF(BB269=3,G269,0)</f>
        <v>0</v>
      </c>
      <c r="BF269" s="165">
        <f>IF(BB269=4,G269,0)</f>
        <v>0</v>
      </c>
      <c r="BG269" s="165">
        <f>IF(BB269=5,G269,0)</f>
        <v>0</v>
      </c>
      <c r="CA269" s="165">
        <v>1</v>
      </c>
      <c r="CB269" s="165">
        <v>7</v>
      </c>
      <c r="CC269" s="192"/>
      <c r="CD269" s="192"/>
    </row>
    <row r="270" spans="1:82">
      <c r="A270" s="200"/>
      <c r="B270" s="201"/>
      <c r="C270" s="207" t="s">
        <v>97</v>
      </c>
      <c r="D270" s="208"/>
      <c r="E270" s="209">
        <v>5.9409999999999998</v>
      </c>
      <c r="F270" s="210"/>
      <c r="G270" s="211"/>
      <c r="H270" s="212"/>
      <c r="I270" s="213"/>
      <c r="J270" s="212"/>
      <c r="K270" s="213"/>
      <c r="M270" s="206" t="s">
        <v>97</v>
      </c>
      <c r="O270" s="206"/>
      <c r="Q270" s="192"/>
    </row>
    <row r="271" spans="1:82">
      <c r="A271" s="200"/>
      <c r="B271" s="201"/>
      <c r="C271" s="207" t="s">
        <v>98</v>
      </c>
      <c r="D271" s="208"/>
      <c r="E271" s="209">
        <v>20.401499999999999</v>
      </c>
      <c r="F271" s="210"/>
      <c r="G271" s="211"/>
      <c r="H271" s="212"/>
      <c r="I271" s="213"/>
      <c r="J271" s="212"/>
      <c r="K271" s="213"/>
      <c r="M271" s="206" t="s">
        <v>98</v>
      </c>
      <c r="O271" s="206"/>
      <c r="Q271" s="192"/>
    </row>
    <row r="272" spans="1:82">
      <c r="A272" s="214"/>
      <c r="B272" s="215" t="s">
        <v>78</v>
      </c>
      <c r="C272" s="216" t="str">
        <f>CONCATENATE(B264," ",C264)</f>
        <v>784 Malby</v>
      </c>
      <c r="D272" s="217"/>
      <c r="E272" s="218"/>
      <c r="F272" s="219"/>
      <c r="G272" s="220">
        <f>SUM(G264:G271)</f>
        <v>0</v>
      </c>
      <c r="H272" s="221"/>
      <c r="I272" s="222">
        <f>SUM(I264:I271)</f>
        <v>1.2117550000000001E-2</v>
      </c>
      <c r="J272" s="221"/>
      <c r="K272" s="222">
        <f>SUM(K264:K271)</f>
        <v>0</v>
      </c>
      <c r="Q272" s="192">
        <v>4</v>
      </c>
      <c r="BC272" s="223">
        <f>SUM(BC264:BC271)</f>
        <v>0</v>
      </c>
      <c r="BD272" s="223">
        <f>SUM(BD264:BD271)</f>
        <v>0</v>
      </c>
      <c r="BE272" s="223">
        <f>SUM(BE264:BE271)</f>
        <v>0</v>
      </c>
      <c r="BF272" s="223">
        <f>SUM(BF264:BF271)</f>
        <v>0</v>
      </c>
      <c r="BG272" s="223">
        <f>SUM(BG264:BG271)</f>
        <v>0</v>
      </c>
    </row>
    <row r="273" spans="1:82">
      <c r="A273" s="184" t="s">
        <v>76</v>
      </c>
      <c r="B273" s="185" t="s">
        <v>360</v>
      </c>
      <c r="C273" s="186" t="s">
        <v>361</v>
      </c>
      <c r="D273" s="187"/>
      <c r="E273" s="188"/>
      <c r="F273" s="188"/>
      <c r="G273" s="189"/>
      <c r="H273" s="190"/>
      <c r="I273" s="191"/>
      <c r="J273" s="190"/>
      <c r="K273" s="191"/>
      <c r="Q273" s="192">
        <v>1</v>
      </c>
    </row>
    <row r="274" spans="1:82">
      <c r="A274" s="193">
        <v>74</v>
      </c>
      <c r="B274" s="194" t="s">
        <v>362</v>
      </c>
      <c r="C274" s="195" t="s">
        <v>363</v>
      </c>
      <c r="D274" s="196" t="s">
        <v>90</v>
      </c>
      <c r="E274" s="197">
        <v>21.983499999999999</v>
      </c>
      <c r="F274" s="197">
        <v>0</v>
      </c>
      <c r="G274" s="198">
        <f>E274*F274</f>
        <v>0</v>
      </c>
      <c r="H274" s="199">
        <v>0</v>
      </c>
      <c r="I274" s="199">
        <f>E274*H274</f>
        <v>0</v>
      </c>
      <c r="J274" s="199">
        <v>-0.01</v>
      </c>
      <c r="K274" s="199">
        <f>E274*J274</f>
        <v>-0.219835</v>
      </c>
      <c r="Q274" s="192">
        <v>2</v>
      </c>
      <c r="AA274" s="165">
        <v>1</v>
      </c>
      <c r="AB274" s="165">
        <v>7</v>
      </c>
      <c r="AC274" s="165">
        <v>7</v>
      </c>
      <c r="BB274" s="165">
        <v>2</v>
      </c>
      <c r="BC274" s="165">
        <f>IF(BB274=1,G274,0)</f>
        <v>0</v>
      </c>
      <c r="BD274" s="165">
        <f>IF(BB274=2,G274,0)</f>
        <v>0</v>
      </c>
      <c r="BE274" s="165">
        <f>IF(BB274=3,G274,0)</f>
        <v>0</v>
      </c>
      <c r="BF274" s="165">
        <f>IF(BB274=4,G274,0)</f>
        <v>0</v>
      </c>
      <c r="BG274" s="165">
        <f>IF(BB274=5,G274,0)</f>
        <v>0</v>
      </c>
      <c r="CA274" s="165">
        <v>1</v>
      </c>
      <c r="CB274" s="165">
        <v>7</v>
      </c>
      <c r="CC274" s="192"/>
      <c r="CD274" s="192"/>
    </row>
    <row r="275" spans="1:82">
      <c r="A275" s="200"/>
      <c r="B275" s="201"/>
      <c r="C275" s="207" t="s">
        <v>364</v>
      </c>
      <c r="D275" s="208"/>
      <c r="E275" s="209">
        <v>21.983499999999999</v>
      </c>
      <c r="F275" s="210"/>
      <c r="G275" s="211"/>
      <c r="H275" s="212"/>
      <c r="I275" s="213"/>
      <c r="J275" s="212"/>
      <c r="K275" s="213"/>
      <c r="M275" s="206" t="s">
        <v>364</v>
      </c>
      <c r="O275" s="206"/>
      <c r="Q275" s="192"/>
    </row>
    <row r="276" spans="1:82">
      <c r="A276" s="193">
        <v>75</v>
      </c>
      <c r="B276" s="194" t="s">
        <v>365</v>
      </c>
      <c r="C276" s="195" t="s">
        <v>366</v>
      </c>
      <c r="D276" s="196" t="s">
        <v>61</v>
      </c>
      <c r="E276" s="197"/>
      <c r="F276" s="197">
        <v>0</v>
      </c>
      <c r="G276" s="198">
        <f>E276*F276</f>
        <v>0</v>
      </c>
      <c r="H276" s="199">
        <v>0</v>
      </c>
      <c r="I276" s="199">
        <f>E276*H276</f>
        <v>0</v>
      </c>
      <c r="J276" s="199">
        <v>0</v>
      </c>
      <c r="K276" s="199">
        <f>E276*J276</f>
        <v>0</v>
      </c>
      <c r="Q276" s="192">
        <v>2</v>
      </c>
      <c r="AA276" s="165">
        <v>7</v>
      </c>
      <c r="AB276" s="165">
        <v>1002</v>
      </c>
      <c r="AC276" s="165">
        <v>5</v>
      </c>
      <c r="BB276" s="165">
        <v>2</v>
      </c>
      <c r="BC276" s="165">
        <f>IF(BB276=1,G276,0)</f>
        <v>0</v>
      </c>
      <c r="BD276" s="165">
        <f>IF(BB276=2,G276,0)</f>
        <v>0</v>
      </c>
      <c r="BE276" s="165">
        <f>IF(BB276=3,G276,0)</f>
        <v>0</v>
      </c>
      <c r="BF276" s="165">
        <f>IF(BB276=4,G276,0)</f>
        <v>0</v>
      </c>
      <c r="BG276" s="165">
        <f>IF(BB276=5,G276,0)</f>
        <v>0</v>
      </c>
      <c r="CA276" s="165">
        <v>7</v>
      </c>
      <c r="CB276" s="165">
        <v>1002</v>
      </c>
      <c r="CC276" s="192"/>
      <c r="CD276" s="192"/>
    </row>
    <row r="277" spans="1:82">
      <c r="A277" s="214"/>
      <c r="B277" s="215" t="s">
        <v>78</v>
      </c>
      <c r="C277" s="216" t="str">
        <f>CONCATENATE(B273," ",C273)</f>
        <v>787 Zasklívání</v>
      </c>
      <c r="D277" s="217"/>
      <c r="E277" s="218"/>
      <c r="F277" s="219"/>
      <c r="G277" s="220">
        <f>SUM(G273:G276)</f>
        <v>0</v>
      </c>
      <c r="H277" s="221"/>
      <c r="I277" s="222">
        <f>SUM(I273:I276)</f>
        <v>0</v>
      </c>
      <c r="J277" s="221"/>
      <c r="K277" s="222">
        <f>SUM(K273:K276)</f>
        <v>-0.219835</v>
      </c>
      <c r="Q277" s="192">
        <v>4</v>
      </c>
      <c r="BC277" s="223">
        <f>SUM(BC273:BC276)</f>
        <v>0</v>
      </c>
      <c r="BD277" s="223">
        <f>SUM(BD273:BD276)</f>
        <v>0</v>
      </c>
      <c r="BE277" s="223">
        <f>SUM(BE273:BE276)</f>
        <v>0</v>
      </c>
      <c r="BF277" s="223">
        <f>SUM(BF273:BF276)</f>
        <v>0</v>
      </c>
      <c r="BG277" s="223">
        <f>SUM(BG273:BG276)</f>
        <v>0</v>
      </c>
    </row>
    <row r="278" spans="1:82">
      <c r="A278" s="184" t="s">
        <v>76</v>
      </c>
      <c r="B278" s="185" t="s">
        <v>367</v>
      </c>
      <c r="C278" s="186" t="s">
        <v>368</v>
      </c>
      <c r="D278" s="187"/>
      <c r="E278" s="188"/>
      <c r="F278" s="188"/>
      <c r="G278" s="189"/>
      <c r="H278" s="190"/>
      <c r="I278" s="191"/>
      <c r="J278" s="190"/>
      <c r="K278" s="191"/>
      <c r="Q278" s="192">
        <v>1</v>
      </c>
    </row>
    <row r="279" spans="1:82">
      <c r="A279" s="193">
        <v>76</v>
      </c>
      <c r="B279" s="194" t="s">
        <v>369</v>
      </c>
      <c r="C279" s="195" t="s">
        <v>370</v>
      </c>
      <c r="D279" s="196" t="s">
        <v>209</v>
      </c>
      <c r="E279" s="197">
        <v>19.797248499999998</v>
      </c>
      <c r="F279" s="197">
        <v>0</v>
      </c>
      <c r="G279" s="198">
        <f>E279*F279</f>
        <v>0</v>
      </c>
      <c r="H279" s="199">
        <v>0</v>
      </c>
      <c r="I279" s="199">
        <f>E279*H279</f>
        <v>0</v>
      </c>
      <c r="J279" s="199">
        <v>0</v>
      </c>
      <c r="K279" s="199">
        <f>E279*J279</f>
        <v>0</v>
      </c>
      <c r="Q279" s="192">
        <v>2</v>
      </c>
      <c r="AA279" s="165">
        <v>8</v>
      </c>
      <c r="AB279" s="165">
        <v>1</v>
      </c>
      <c r="AC279" s="165">
        <v>3</v>
      </c>
      <c r="BB279" s="165">
        <v>1</v>
      </c>
      <c r="BC279" s="165">
        <f>IF(BB279=1,G279,0)</f>
        <v>0</v>
      </c>
      <c r="BD279" s="165">
        <f>IF(BB279=2,G279,0)</f>
        <v>0</v>
      </c>
      <c r="BE279" s="165">
        <f>IF(BB279=3,G279,0)</f>
        <v>0</v>
      </c>
      <c r="BF279" s="165">
        <f>IF(BB279=4,G279,0)</f>
        <v>0</v>
      </c>
      <c r="BG279" s="165">
        <f>IF(BB279=5,G279,0)</f>
        <v>0</v>
      </c>
      <c r="CA279" s="165">
        <v>8</v>
      </c>
      <c r="CB279" s="165">
        <v>1</v>
      </c>
      <c r="CC279" s="192"/>
      <c r="CD279" s="192"/>
    </row>
    <row r="280" spans="1:82">
      <c r="A280" s="193">
        <v>77</v>
      </c>
      <c r="B280" s="194" t="s">
        <v>371</v>
      </c>
      <c r="C280" s="195" t="s">
        <v>372</v>
      </c>
      <c r="D280" s="196" t="s">
        <v>209</v>
      </c>
      <c r="E280" s="197">
        <v>98.986242500000003</v>
      </c>
      <c r="F280" s="197">
        <v>0</v>
      </c>
      <c r="G280" s="198">
        <f>E280*F280</f>
        <v>0</v>
      </c>
      <c r="H280" s="199">
        <v>0</v>
      </c>
      <c r="I280" s="199">
        <f>E280*H280</f>
        <v>0</v>
      </c>
      <c r="J280" s="199">
        <v>0</v>
      </c>
      <c r="K280" s="199">
        <f>E280*J280</f>
        <v>0</v>
      </c>
      <c r="Q280" s="192">
        <v>2</v>
      </c>
      <c r="AA280" s="165">
        <v>8</v>
      </c>
      <c r="AB280" s="165">
        <v>1</v>
      </c>
      <c r="AC280" s="165">
        <v>3</v>
      </c>
      <c r="BB280" s="165">
        <v>1</v>
      </c>
      <c r="BC280" s="165">
        <f>IF(BB280=1,G280,0)</f>
        <v>0</v>
      </c>
      <c r="BD280" s="165">
        <f>IF(BB280=2,G280,0)</f>
        <v>0</v>
      </c>
      <c r="BE280" s="165">
        <f>IF(BB280=3,G280,0)</f>
        <v>0</v>
      </c>
      <c r="BF280" s="165">
        <f>IF(BB280=4,G280,0)</f>
        <v>0</v>
      </c>
      <c r="BG280" s="165">
        <f>IF(BB280=5,G280,0)</f>
        <v>0</v>
      </c>
      <c r="CA280" s="165">
        <v>8</v>
      </c>
      <c r="CB280" s="165">
        <v>1</v>
      </c>
      <c r="CC280" s="192"/>
      <c r="CD280" s="192"/>
    </row>
    <row r="281" spans="1:82">
      <c r="A281" s="193">
        <v>78</v>
      </c>
      <c r="B281" s="194" t="s">
        <v>373</v>
      </c>
      <c r="C281" s="195" t="s">
        <v>374</v>
      </c>
      <c r="D281" s="196" t="s">
        <v>209</v>
      </c>
      <c r="E281" s="197">
        <v>19.797248499999998</v>
      </c>
      <c r="F281" s="197">
        <v>0</v>
      </c>
      <c r="G281" s="198">
        <f>E281*F281</f>
        <v>0</v>
      </c>
      <c r="H281" s="199">
        <v>0</v>
      </c>
      <c r="I281" s="199">
        <f>E281*H281</f>
        <v>0</v>
      </c>
      <c r="J281" s="199">
        <v>0</v>
      </c>
      <c r="K281" s="199">
        <f>E281*J281</f>
        <v>0</v>
      </c>
      <c r="Q281" s="192">
        <v>2</v>
      </c>
      <c r="AA281" s="165">
        <v>8</v>
      </c>
      <c r="AB281" s="165">
        <v>1</v>
      </c>
      <c r="AC281" s="165">
        <v>3</v>
      </c>
      <c r="BB281" s="165">
        <v>1</v>
      </c>
      <c r="BC281" s="165">
        <f>IF(BB281=1,G281,0)</f>
        <v>0</v>
      </c>
      <c r="BD281" s="165">
        <f>IF(BB281=2,G281,0)</f>
        <v>0</v>
      </c>
      <c r="BE281" s="165">
        <f>IF(BB281=3,G281,0)</f>
        <v>0</v>
      </c>
      <c r="BF281" s="165">
        <f>IF(BB281=4,G281,0)</f>
        <v>0</v>
      </c>
      <c r="BG281" s="165">
        <f>IF(BB281=5,G281,0)</f>
        <v>0</v>
      </c>
      <c r="CA281" s="165">
        <v>8</v>
      </c>
      <c r="CB281" s="165">
        <v>1</v>
      </c>
      <c r="CC281" s="192"/>
      <c r="CD281" s="192"/>
    </row>
    <row r="282" spans="1:82">
      <c r="A282" s="214"/>
      <c r="B282" s="215" t="s">
        <v>78</v>
      </c>
      <c r="C282" s="216" t="str">
        <f>CONCATENATE(B278," ",C278)</f>
        <v>D96 Přesuny suti a vybouraných hmot</v>
      </c>
      <c r="D282" s="217"/>
      <c r="E282" s="218"/>
      <c r="F282" s="219"/>
      <c r="G282" s="220">
        <f>SUM(G278:G281)</f>
        <v>0</v>
      </c>
      <c r="H282" s="221"/>
      <c r="I282" s="222">
        <f>SUM(I278:I281)</f>
        <v>0</v>
      </c>
      <c r="J282" s="221"/>
      <c r="K282" s="222">
        <f>SUM(K278:K281)</f>
        <v>0</v>
      </c>
      <c r="Q282" s="192">
        <v>4</v>
      </c>
      <c r="BC282" s="223">
        <f>SUM(BC278:BC281)</f>
        <v>0</v>
      </c>
      <c r="BD282" s="223">
        <f>SUM(BD278:BD281)</f>
        <v>0</v>
      </c>
      <c r="BE282" s="223">
        <f>SUM(BE278:BE281)</f>
        <v>0</v>
      </c>
      <c r="BF282" s="223">
        <f>SUM(BF278:BF281)</f>
        <v>0</v>
      </c>
      <c r="BG282" s="223">
        <f>SUM(BG278:BG281)</f>
        <v>0</v>
      </c>
    </row>
    <row r="283" spans="1:82">
      <c r="E283" s="165"/>
    </row>
    <row r="284" spans="1:82">
      <c r="E284" s="165"/>
    </row>
    <row r="285" spans="1:82">
      <c r="E285" s="165"/>
    </row>
    <row r="286" spans="1:82">
      <c r="E286" s="165"/>
    </row>
    <row r="287" spans="1:82">
      <c r="E287" s="165"/>
    </row>
    <row r="288" spans="1:82">
      <c r="E288" s="165"/>
    </row>
    <row r="289" spans="5:5">
      <c r="E289" s="165"/>
    </row>
    <row r="290" spans="5:5">
      <c r="E290" s="165"/>
    </row>
    <row r="291" spans="5:5">
      <c r="E291" s="165"/>
    </row>
    <row r="292" spans="5:5">
      <c r="E292" s="165"/>
    </row>
    <row r="293" spans="5:5">
      <c r="E293" s="165"/>
    </row>
    <row r="294" spans="5:5">
      <c r="E294" s="165"/>
    </row>
    <row r="295" spans="5:5">
      <c r="E295" s="165"/>
    </row>
    <row r="296" spans="5:5">
      <c r="E296" s="165"/>
    </row>
    <row r="297" spans="5:5">
      <c r="E297" s="165"/>
    </row>
    <row r="298" spans="5:5">
      <c r="E298" s="165"/>
    </row>
    <row r="299" spans="5:5">
      <c r="E299" s="165"/>
    </row>
    <row r="300" spans="5:5">
      <c r="E300" s="165"/>
    </row>
    <row r="301" spans="5:5">
      <c r="E301" s="165"/>
    </row>
    <row r="302" spans="5:5">
      <c r="E302" s="165"/>
    </row>
    <row r="303" spans="5:5">
      <c r="E303" s="165"/>
    </row>
    <row r="304" spans="5:5">
      <c r="E304" s="165"/>
    </row>
    <row r="305" spans="1:7">
      <c r="E305" s="165"/>
    </row>
    <row r="306" spans="1:7">
      <c r="A306" s="212"/>
      <c r="B306" s="212"/>
      <c r="C306" s="212"/>
      <c r="D306" s="212"/>
      <c r="E306" s="212"/>
      <c r="F306" s="212"/>
      <c r="G306" s="212"/>
    </row>
    <row r="307" spans="1:7">
      <c r="A307" s="212"/>
      <c r="B307" s="212"/>
      <c r="C307" s="212"/>
      <c r="D307" s="212"/>
      <c r="E307" s="212"/>
      <c r="F307" s="212"/>
      <c r="G307" s="212"/>
    </row>
    <row r="308" spans="1:7">
      <c r="A308" s="212"/>
      <c r="B308" s="212"/>
      <c r="C308" s="212"/>
      <c r="D308" s="212"/>
      <c r="E308" s="212"/>
      <c r="F308" s="212"/>
      <c r="G308" s="212"/>
    </row>
    <row r="309" spans="1:7">
      <c r="A309" s="212"/>
      <c r="B309" s="212"/>
      <c r="C309" s="212"/>
      <c r="D309" s="212"/>
      <c r="E309" s="212"/>
      <c r="F309" s="212"/>
      <c r="G309" s="212"/>
    </row>
    <row r="310" spans="1:7">
      <c r="E310" s="165"/>
    </row>
    <row r="311" spans="1:7">
      <c r="E311" s="165"/>
    </row>
    <row r="312" spans="1:7">
      <c r="E312" s="165"/>
    </row>
    <row r="313" spans="1:7">
      <c r="E313" s="165"/>
    </row>
    <row r="314" spans="1:7">
      <c r="E314" s="165"/>
    </row>
    <row r="315" spans="1:7">
      <c r="E315" s="165"/>
    </row>
    <row r="316" spans="1:7">
      <c r="E316" s="165"/>
    </row>
    <row r="317" spans="1:7">
      <c r="E317" s="165"/>
    </row>
    <row r="318" spans="1:7">
      <c r="E318" s="165"/>
    </row>
    <row r="319" spans="1:7">
      <c r="E319" s="165"/>
    </row>
    <row r="320" spans="1:7">
      <c r="E320" s="165"/>
    </row>
    <row r="321" spans="5:5">
      <c r="E321" s="165"/>
    </row>
    <row r="322" spans="5:5">
      <c r="E322" s="165"/>
    </row>
    <row r="323" spans="5:5">
      <c r="E323" s="165"/>
    </row>
    <row r="324" spans="5:5">
      <c r="E324" s="165"/>
    </row>
    <row r="325" spans="5:5">
      <c r="E325" s="165"/>
    </row>
    <row r="326" spans="5:5">
      <c r="E326" s="165"/>
    </row>
    <row r="327" spans="5:5">
      <c r="E327" s="165"/>
    </row>
    <row r="328" spans="5:5">
      <c r="E328" s="165"/>
    </row>
    <row r="329" spans="5:5">
      <c r="E329" s="165"/>
    </row>
    <row r="330" spans="5:5">
      <c r="E330" s="165"/>
    </row>
    <row r="331" spans="5:5">
      <c r="E331" s="165"/>
    </row>
    <row r="332" spans="5:5">
      <c r="E332" s="165"/>
    </row>
    <row r="333" spans="5:5">
      <c r="E333" s="165"/>
    </row>
    <row r="334" spans="5:5">
      <c r="E334" s="165"/>
    </row>
    <row r="335" spans="5:5">
      <c r="E335" s="165"/>
    </row>
    <row r="336" spans="5:5">
      <c r="E336" s="165"/>
    </row>
    <row r="337" spans="1:7">
      <c r="E337" s="165"/>
    </row>
    <row r="338" spans="1:7">
      <c r="E338" s="165"/>
    </row>
    <row r="339" spans="1:7">
      <c r="E339" s="165"/>
    </row>
    <row r="340" spans="1:7">
      <c r="E340" s="165"/>
    </row>
    <row r="341" spans="1:7">
      <c r="A341" s="224"/>
      <c r="B341" s="224"/>
    </row>
    <row r="342" spans="1:7">
      <c r="A342" s="212"/>
      <c r="B342" s="212"/>
      <c r="C342" s="225"/>
      <c r="D342" s="225"/>
      <c r="E342" s="226"/>
      <c r="F342" s="225"/>
      <c r="G342" s="227"/>
    </row>
    <row r="343" spans="1:7">
      <c r="A343" s="228"/>
      <c r="B343" s="228"/>
      <c r="C343" s="212"/>
      <c r="D343" s="212"/>
      <c r="E343" s="229"/>
      <c r="F343" s="212"/>
      <c r="G343" s="212"/>
    </row>
    <row r="344" spans="1:7">
      <c r="A344" s="212"/>
      <c r="B344" s="212"/>
      <c r="C344" s="212"/>
      <c r="D344" s="212"/>
      <c r="E344" s="229"/>
      <c r="F344" s="212"/>
      <c r="G344" s="212"/>
    </row>
    <row r="345" spans="1:7">
      <c r="A345" s="212"/>
      <c r="B345" s="212"/>
      <c r="C345" s="212"/>
      <c r="D345" s="212"/>
      <c r="E345" s="229"/>
      <c r="F345" s="212"/>
      <c r="G345" s="212"/>
    </row>
    <row r="346" spans="1:7">
      <c r="A346" s="212"/>
      <c r="B346" s="212"/>
      <c r="C346" s="212"/>
      <c r="D346" s="212"/>
      <c r="E346" s="229"/>
      <c r="F346" s="212"/>
      <c r="G346" s="212"/>
    </row>
    <row r="347" spans="1:7">
      <c r="A347" s="212"/>
      <c r="B347" s="212"/>
      <c r="C347" s="212"/>
      <c r="D347" s="212"/>
      <c r="E347" s="229"/>
      <c r="F347" s="212"/>
      <c r="G347" s="212"/>
    </row>
    <row r="348" spans="1:7">
      <c r="A348" s="212"/>
      <c r="B348" s="212"/>
      <c r="C348" s="212"/>
      <c r="D348" s="212"/>
      <c r="E348" s="229"/>
      <c r="F348" s="212"/>
      <c r="G348" s="212"/>
    </row>
    <row r="349" spans="1:7">
      <c r="A349" s="212"/>
      <c r="B349" s="212"/>
      <c r="C349" s="212"/>
      <c r="D349" s="212"/>
      <c r="E349" s="229"/>
      <c r="F349" s="212"/>
      <c r="G349" s="212"/>
    </row>
    <row r="350" spans="1:7">
      <c r="A350" s="212"/>
      <c r="B350" s="212"/>
      <c r="C350" s="212"/>
      <c r="D350" s="212"/>
      <c r="E350" s="229"/>
      <c r="F350" s="212"/>
      <c r="G350" s="212"/>
    </row>
    <row r="351" spans="1:7">
      <c r="A351" s="212"/>
      <c r="B351" s="212"/>
      <c r="C351" s="212"/>
      <c r="D351" s="212"/>
      <c r="E351" s="229"/>
      <c r="F351" s="212"/>
      <c r="G351" s="212"/>
    </row>
    <row r="352" spans="1:7">
      <c r="A352" s="212"/>
      <c r="B352" s="212"/>
      <c r="C352" s="212"/>
      <c r="D352" s="212"/>
      <c r="E352" s="229"/>
      <c r="F352" s="212"/>
      <c r="G352" s="212"/>
    </row>
    <row r="353" spans="1:7">
      <c r="A353" s="212"/>
      <c r="B353" s="212"/>
      <c r="C353" s="212"/>
      <c r="D353" s="212"/>
      <c r="E353" s="229"/>
      <c r="F353" s="212"/>
      <c r="G353" s="212"/>
    </row>
    <row r="354" spans="1:7">
      <c r="A354" s="212"/>
      <c r="B354" s="212"/>
      <c r="C354" s="212"/>
      <c r="D354" s="212"/>
      <c r="E354" s="229"/>
      <c r="F354" s="212"/>
      <c r="G354" s="212"/>
    </row>
    <row r="355" spans="1:7">
      <c r="A355" s="212"/>
      <c r="B355" s="212"/>
      <c r="C355" s="212"/>
      <c r="D355" s="212"/>
      <c r="E355" s="229"/>
      <c r="F355" s="212"/>
      <c r="G355" s="212"/>
    </row>
  </sheetData>
  <mergeCells count="164">
    <mergeCell ref="C275:D275"/>
    <mergeCell ref="C266:G266"/>
    <mergeCell ref="C267:D267"/>
    <mergeCell ref="C268:D268"/>
    <mergeCell ref="C270:D270"/>
    <mergeCell ref="C271:D271"/>
    <mergeCell ref="C251:G251"/>
    <mergeCell ref="C252:G252"/>
    <mergeCell ref="C257:G257"/>
    <mergeCell ref="C258:G258"/>
    <mergeCell ref="C259:G259"/>
    <mergeCell ref="C260:G260"/>
    <mergeCell ref="C261:G261"/>
    <mergeCell ref="C244:G244"/>
    <mergeCell ref="C245:G245"/>
    <mergeCell ref="C246:G246"/>
    <mergeCell ref="C247:G247"/>
    <mergeCell ref="C249:G249"/>
    <mergeCell ref="C250:G250"/>
    <mergeCell ref="C236:G236"/>
    <mergeCell ref="C238:G238"/>
    <mergeCell ref="C239:G239"/>
    <mergeCell ref="C240:G240"/>
    <mergeCell ref="C241:G241"/>
    <mergeCell ref="C243:G243"/>
    <mergeCell ref="C229:G229"/>
    <mergeCell ref="C230:G230"/>
    <mergeCell ref="C231:G231"/>
    <mergeCell ref="C233:G233"/>
    <mergeCell ref="C234:G234"/>
    <mergeCell ref="C235:G235"/>
    <mergeCell ref="C221:G221"/>
    <mergeCell ref="C223:G223"/>
    <mergeCell ref="C224:G224"/>
    <mergeCell ref="C225:G225"/>
    <mergeCell ref="C226:G226"/>
    <mergeCell ref="C228:G228"/>
    <mergeCell ref="C214:G214"/>
    <mergeCell ref="C215:G215"/>
    <mergeCell ref="C216:G216"/>
    <mergeCell ref="C218:G218"/>
    <mergeCell ref="C219:G219"/>
    <mergeCell ref="C220:G220"/>
    <mergeCell ref="C207:G207"/>
    <mergeCell ref="C208:G208"/>
    <mergeCell ref="C209:G209"/>
    <mergeCell ref="C210:G210"/>
    <mergeCell ref="C211:G211"/>
    <mergeCell ref="C213:G213"/>
    <mergeCell ref="C199:G199"/>
    <mergeCell ref="C201:G201"/>
    <mergeCell ref="C202:G202"/>
    <mergeCell ref="C203:G203"/>
    <mergeCell ref="C204:G204"/>
    <mergeCell ref="C205:G205"/>
    <mergeCell ref="C192:G192"/>
    <mergeCell ref="C193:G193"/>
    <mergeCell ref="C194:G194"/>
    <mergeCell ref="C196:G196"/>
    <mergeCell ref="C197:G197"/>
    <mergeCell ref="C198:G198"/>
    <mergeCell ref="C184:D184"/>
    <mergeCell ref="C186:G186"/>
    <mergeCell ref="C187:G187"/>
    <mergeCell ref="C188:G188"/>
    <mergeCell ref="C189:G189"/>
    <mergeCell ref="C191:G191"/>
    <mergeCell ref="C172:D172"/>
    <mergeCell ref="C174:G174"/>
    <mergeCell ref="C175:G175"/>
    <mergeCell ref="C176:D176"/>
    <mergeCell ref="C178:G178"/>
    <mergeCell ref="C179:G179"/>
    <mergeCell ref="C180:D180"/>
    <mergeCell ref="C182:D182"/>
    <mergeCell ref="C156:D156"/>
    <mergeCell ref="C158:D158"/>
    <mergeCell ref="C160:D160"/>
    <mergeCell ref="C162:G162"/>
    <mergeCell ref="C163:D163"/>
    <mergeCell ref="C165:G165"/>
    <mergeCell ref="C166:D166"/>
    <mergeCell ref="C167:D167"/>
    <mergeCell ref="C147:D147"/>
    <mergeCell ref="C149:D149"/>
    <mergeCell ref="C151:D151"/>
    <mergeCell ref="C135:G135"/>
    <mergeCell ref="C136:G136"/>
    <mergeCell ref="C137:D137"/>
    <mergeCell ref="C139:G139"/>
    <mergeCell ref="C141:G141"/>
    <mergeCell ref="C142:D142"/>
    <mergeCell ref="C128:G128"/>
    <mergeCell ref="C129:G129"/>
    <mergeCell ref="C130:D130"/>
    <mergeCell ref="C132:G132"/>
    <mergeCell ref="C133:G133"/>
    <mergeCell ref="C134:G134"/>
    <mergeCell ref="C121:G121"/>
    <mergeCell ref="C122:D122"/>
    <mergeCell ref="C124:G124"/>
    <mergeCell ref="C125:G125"/>
    <mergeCell ref="C126:G126"/>
    <mergeCell ref="C127:G127"/>
    <mergeCell ref="C107:G107"/>
    <mergeCell ref="C108:D108"/>
    <mergeCell ref="C110:D110"/>
    <mergeCell ref="C115:D115"/>
    <mergeCell ref="C117:G117"/>
    <mergeCell ref="C118:G118"/>
    <mergeCell ref="C119:D119"/>
    <mergeCell ref="C100:D100"/>
    <mergeCell ref="C82:D82"/>
    <mergeCell ref="C84:D84"/>
    <mergeCell ref="C88:D88"/>
    <mergeCell ref="C89:D89"/>
    <mergeCell ref="C91:D91"/>
    <mergeCell ref="C92:D92"/>
    <mergeCell ref="C94:D94"/>
    <mergeCell ref="C96:D96"/>
    <mergeCell ref="C65:D65"/>
    <mergeCell ref="C69:D69"/>
    <mergeCell ref="C71:D71"/>
    <mergeCell ref="C75:D75"/>
    <mergeCell ref="C77:D77"/>
    <mergeCell ref="C59:G59"/>
    <mergeCell ref="C60:G60"/>
    <mergeCell ref="C61:D61"/>
    <mergeCell ref="C45:G45"/>
    <mergeCell ref="C46:D46"/>
    <mergeCell ref="C48:G48"/>
    <mergeCell ref="C49:D49"/>
    <mergeCell ref="C54:D54"/>
    <mergeCell ref="C55:D55"/>
    <mergeCell ref="C38:G38"/>
    <mergeCell ref="C39:D39"/>
    <mergeCell ref="C40:D40"/>
    <mergeCell ref="C41:D41"/>
    <mergeCell ref="C42:D42"/>
    <mergeCell ref="C43:D43"/>
    <mergeCell ref="C30:D30"/>
    <mergeCell ref="C32:G32"/>
    <mergeCell ref="C33:G33"/>
    <mergeCell ref="C34:G34"/>
    <mergeCell ref="C35:D35"/>
    <mergeCell ref="C37:G37"/>
    <mergeCell ref="C24:G24"/>
    <mergeCell ref="C25:D25"/>
    <mergeCell ref="C26:D26"/>
    <mergeCell ref="C27:D27"/>
    <mergeCell ref="C28:D28"/>
    <mergeCell ref="C29:D29"/>
    <mergeCell ref="C14:D14"/>
    <mergeCell ref="C15:D15"/>
    <mergeCell ref="C19:D19"/>
    <mergeCell ref="C20:D20"/>
    <mergeCell ref="C22:G22"/>
    <mergeCell ref="C23:G23"/>
    <mergeCell ref="A1:G1"/>
    <mergeCell ref="A3:B3"/>
    <mergeCell ref="A4:B4"/>
    <mergeCell ref="E4:G4"/>
    <mergeCell ref="C9:G9"/>
    <mergeCell ref="C10:D10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UPOSS spol s 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Černoch</dc:creator>
  <cp:lastModifiedBy>Karel Černoch</cp:lastModifiedBy>
  <dcterms:created xsi:type="dcterms:W3CDTF">2017-11-27T09:52:16Z</dcterms:created>
  <dcterms:modified xsi:type="dcterms:W3CDTF">2017-11-27T09:53:28Z</dcterms:modified>
</cp:coreProperties>
</file>