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4"/>
  </bookViews>
  <sheets>
    <sheet name="Rekapitulace stavby" sheetId="1" r:id="rId1"/>
    <sheet name="SO 01 - ARCHITEKTONICKO-S..." sheetId="2" r:id="rId2"/>
    <sheet name="SO 02 - KOMUNIKACE A CYKL..." sheetId="3" r:id="rId3"/>
    <sheet name="SO 03 - VEŘEJNÉ OSVĚTLENÍ" sheetId="4" r:id="rId4"/>
    <sheet name="Pokyny pro vyplnění" sheetId="5" r:id="rId5"/>
  </sheets>
  <definedNames>
    <definedName name="_xlnm._FilterDatabase" localSheetId="1" hidden="1">'SO 01 - ARCHITEKTONICKO-S...'!$C$82:$K$82</definedName>
    <definedName name="_xlnm._FilterDatabase" localSheetId="2" hidden="1">'SO 02 - KOMUNIKACE A CYKL...'!$C$80:$K$80</definedName>
    <definedName name="_xlnm._FilterDatabase" localSheetId="3" hidden="1">'SO 03 - VEŘEJNÉ OSVĚTLENÍ'!$C$81:$K$81</definedName>
    <definedName name="_xlnm.Print_Titles" localSheetId="0">'Rekapitulace stavby'!$49:$49</definedName>
    <definedName name="_xlnm.Print_Titles" localSheetId="1">'SO 01 - ARCHITEKTONICKO-S...'!$82:$82</definedName>
    <definedName name="_xlnm.Print_Titles" localSheetId="2">'SO 02 - KOMUNIKACE A CYKL...'!$80:$80</definedName>
    <definedName name="_xlnm.Print_Titles" localSheetId="3">'SO 03 - VEŘEJNÉ OSVĚTLENÍ'!$81:$81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  <definedName name="_xlnm.Print_Area" localSheetId="1">'SO 01 - ARCHITEKTONICKO-S...'!$C$4:$J$36,'SO 01 - ARCHITEKTONICKO-S...'!$C$42:$J$64,'SO 01 - ARCHITEKTONICKO-S...'!$C$70:$K$469</definedName>
    <definedName name="_xlnm.Print_Area" localSheetId="2">'SO 02 - KOMUNIKACE A CYKL...'!$C$4:$J$36,'SO 02 - KOMUNIKACE A CYKL...'!$C$42:$J$62,'SO 02 - KOMUNIKACE A CYKL...'!$C$68:$K$343</definedName>
    <definedName name="_xlnm.Print_Area" localSheetId="3">'SO 03 - VEŘEJNÉ OSVĚTLENÍ'!$C$4:$J$36,'SO 03 - VEŘEJNÉ OSVĚTLENÍ'!$C$42:$J$63,'SO 03 - VEŘEJNÉ OSVĚTLENÍ'!$C$69:$K$240</definedName>
  </definedNames>
  <calcPr fullCalcOnLoad="1"/>
</workbook>
</file>

<file path=xl/sharedStrings.xml><?xml version="1.0" encoding="utf-8"?>
<sst xmlns="http://schemas.openxmlformats.org/spreadsheetml/2006/main" count="8632" uniqueCount="1186">
  <si>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</si>
  <si>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</si>
  <si>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</si>
  <si>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</si>
  <si>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</si>
  <si>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</si>
  <si>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</si>
  <si>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</si>
  <si>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</si>
  <si>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</si>
  <si>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</si>
  <si>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</si>
  <si>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</si>
  <si>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</si>
  <si>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</si>
  <si>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</si>
  <si>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</si>
  <si>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</si>
  <si>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</si>
  <si>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</si>
  <si>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</si>
  <si>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</si>
  <si>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</si>
  <si>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</si>
  <si>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</si>
  <si>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</si>
  <si>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</si>
  <si>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</si>
  <si>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</si>
  <si>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</si>
  <si>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</si>
  <si>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</si>
  <si>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</si>
  <si>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</si>
  <si>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</si>
  <si>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</si>
  <si>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</si>
  <si>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</si>
  <si>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</si>
  <si>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</si>
  <si>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</si>
  <si>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</si>
  <si>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</si>
  <si>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</si>
  <si>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</si>
  <si>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</si>
  <si>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</si>
  <si>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</si>
  <si>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</si>
  <si>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</si>
  <si>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</si>
  <si>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</si>
  <si>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</si>
  <si>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</si>
  <si>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</si>
  <si>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</si>
  <si>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</si>
  <si>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</si>
  <si>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</si>
  <si>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</si>
  <si>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</si>
  <si>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</si>
  <si>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</si>
  <si>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</si>
  <si>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</si>
  <si>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</si>
  <si>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</si>
  <si>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</si>
  <si>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</si>
  <si>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</si>
  <si>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</si>
  <si>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</si>
  <si>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</si>
  <si>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</si>
  <si>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</si>
  <si>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</si>
  <si>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</si>
  <si>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</si>
  <si>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</si>
  <si>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</si>
  <si>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</si>
  <si>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</si>
  <si>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</si>
  <si>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</si>
  <si>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</si>
  <si>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</si>
  <si>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</si>
  <si>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</si>
  <si>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</si>
  <si>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</si>
  <si>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</si>
  <si>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</si>
  <si>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</si>
  <si>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</si>
  <si>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</si>
  <si>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</si>
  <si>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</si>
  <si>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</si>
  <si>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</si>
  <si>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</si>
  <si>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</si>
  <si>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</si>
  <si>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</si>
  <si>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</si>
  <si>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</si>
  <si>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</si>
  <si>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</si>
  <si>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</si>
  <si>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</si>
  <si>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</si>
  <si>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</si>
  <si>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</si>
  <si>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</si>
  <si>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</si>
  <si>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</si>
  <si>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</si>
  <si>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</si>
  <si>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</si>
  <si>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</si>
  <si>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</si>
  <si>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</si>
  <si>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</si>
  <si>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</si>
  <si>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</si>
  <si>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</si>
  <si>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</si>
  <si>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</si>
  <si>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</si>
  <si>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</si>
  <si>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</si>
  <si>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</si>
  <si>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</si>
  <si>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</si>
  <si>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</si>
  <si>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</si>
  <si>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</si>
  <si>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</si>
  <si>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</si>
  <si>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</si>
  <si>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</si>
  <si>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</si>
  <si>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</si>
  <si>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</si>
  <si>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</si>
  <si>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</si>
  <si>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</si>
  <si>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</si>
  <si>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</si>
  <si>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</si>
  <si>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</si>
  <si>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</si>
  <si>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</si>
  <si>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</si>
  <si>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</si>
  <si>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</si>
  <si>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</si>
  <si>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</si>
  <si>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</si>
  <si>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</si>
  <si>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</si>
  <si>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</si>
  <si>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</si>
  <si>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</si>
  <si>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</si>
  <si>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</si>
  <si>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</si>
  <si>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</si>
  <si>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</si>
  <si>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</si>
  <si>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</si>
  <si>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</si>
  <si>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</si>
  <si>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</si>
  <si>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</si>
  <si>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</si>
  <si>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</si>
  <si>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</si>
  <si>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{b624dcbf-a993-490f-9cce-b8725f20e76c}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</si>
  <si>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</si>
  <si>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</si>
  <si>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</si>
  <si>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</si>
  <si>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</si>
  <si>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</si>
  <si>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</si>
  <si>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</si>
  <si>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2017_0411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</si>
  <si>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</si>
  <si>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</si>
  <si>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JM I Centrální park</t>
  </si>
  <si>
    <t>0,1</t>
  </si>
  <si>
    <t>KSO:</t>
  </si>
  <si>
    <t/>
  </si>
  <si>
    <t>CC-CZ:</t>
  </si>
  <si>
    <t>1</t>
  </si>
  <si>
    <t>Místo:</t>
  </si>
  <si>
    <t>Praha</t>
  </si>
  <si>
    <t>Datum:</t>
  </si>
  <si>
    <t>4.12.2017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</si>
  <si>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</si>
  <si>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</si>
  <si>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</si>
  <si>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</si>
  <si>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</si>
  <si>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</si>
  <si>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</si>
  <si>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</si>
  <si>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</si>
  <si>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</si>
  <si>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</si>
  <si>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</si>
  <si>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</si>
  <si>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</si>
  <si>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</si>
  <si>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</si>
  <si>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</si>
  <si>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</si>
  <si>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</si>
  <si>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</si>
  <si>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</si>
  <si>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</si>
  <si>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</si>
  <si>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</si>
  <si>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</si>
  <si>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</si>
  <si>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</si>
  <si>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</si>
  <si>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</si>
  <si>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</si>
  <si>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</si>
  <si>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</si>
  <si>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</si>
  <si>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</si>
  <si>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</si>
  <si>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</si>
  <si>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</si>
  <si>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</si>
  <si>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</si>
  <si>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</si>
  <si>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</si>
  <si>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</si>
  <si>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</si>
  <si>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</si>
  <si>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</si>
  <si>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</si>
  <si>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</si>
  <si>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</si>
  <si>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</si>
  <si>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</si>
  <si>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ARCHITEKTONICKO-STAVEBNÍ ČÁST</t>
  </si>
  <si>
    <t>ING</t>
  </si>
  <si>
    <t>{1ac2acfe-c530-443c-93a8-77d84403c1ef}</t>
  </si>
  <si>
    <t>823 2</t>
  </si>
  <si>
    <t>2</t>
  </si>
  <si>
    <t>SO 02</t>
  </si>
  <si>
    <t>KOMUNIKACE A CYKLOSTEZKA</t>
  </si>
  <si>
    <t>{7af4fe20-c7b0-4dd5-b7d7-b1fc461ababc}</t>
  </si>
  <si>
    <t>822 29</t>
  </si>
  <si>
    <t>SO 03</t>
  </si>
  <si>
    <t>VEŘEJNÉ OSVĚTLENÍ</t>
  </si>
  <si>
    <t>{1241cf61-8fe4-4d3f-8e97-c192a2061e24}</t>
  </si>
  <si>
    <t>828 7</t>
  </si>
  <si>
    <t>Zpět na list:</t>
  </si>
  <si>
    <t>ODVOZvykopu</t>
  </si>
  <si>
    <t>824,274</t>
  </si>
  <si>
    <t>OHUM01rovM2</t>
  </si>
  <si>
    <t>5500</t>
  </si>
  <si>
    <t>KRYCÍ LIST SOUPISU</t>
  </si>
  <si>
    <t>OHUM01svahM2</t>
  </si>
  <si>
    <t>500</t>
  </si>
  <si>
    <t>PREBYTEKzem</t>
  </si>
  <si>
    <t>162,062</t>
  </si>
  <si>
    <t>rSACHTYzem</t>
  </si>
  <si>
    <t>1,82</t>
  </si>
  <si>
    <t>sODKOP3</t>
  </si>
  <si>
    <t>1326,288</t>
  </si>
  <si>
    <t>Objekt:</t>
  </si>
  <si>
    <t>sODKOP3zem</t>
  </si>
  <si>
    <t>SO 01 - ARCHITEKTONICKO-STAVEBNÍ ČÁST</t>
  </si>
  <si>
    <t>sODKOP4sterk</t>
  </si>
  <si>
    <t>406,98</t>
  </si>
  <si>
    <t>sODKOP4zem</t>
  </si>
  <si>
    <t>62,874</t>
  </si>
  <si>
    <t>24124</t>
  </si>
  <si>
    <t>SUTasfalt</t>
  </si>
  <si>
    <t>135,026</t>
  </si>
  <si>
    <t>CHODOV - PRAHA 11</t>
  </si>
  <si>
    <t>SUTbetSYPKA</t>
  </si>
  <si>
    <t>168,332</t>
  </si>
  <si>
    <t>SUTkamenivo</t>
  </si>
  <si>
    <t>119,36</t>
  </si>
  <si>
    <t>00064581</t>
  </si>
  <si>
    <t>SUTzb</t>
  </si>
  <si>
    <t>86,496</t>
  </si>
  <si>
    <t>Magistrát hlavního města Prahy 1</t>
  </si>
  <si>
    <t>CZ00064581</t>
  </si>
  <si>
    <t>ZASYPzemM3</t>
  </si>
  <si>
    <t>511,626</t>
  </si>
  <si>
    <t>ZemVYUZITm3</t>
  </si>
  <si>
    <t>973,688</t>
  </si>
  <si>
    <t>Soupis prací je sestaven za využití položek Cenové soustavy ÚRS. Cenové a technické podmínky položek CS, které nejsou uvedeny v soupisu prací  jsou neomezeně dálkově k dispozici na www.cs-urs.cz. Plný popis položek a poznámky k souborům cen jsou uvedeny v jednotlivých cenících ÚRS. Položky soupisu prací, které nemají ve sloupci "Cenová soustava" uveden žádný údaj, nepochází z CS. Tyto položky byly vytvořeny pouze pro tento rozpočet a nenacházejí se v žádné cenové soustavě.Pokud byl v rozpočtu uveden konkrétní obchodní název materiálu nebo výrobku, byl použit s cílem zadavatele stanovit minimální kvalitativní standard.
VÝKAZ VÝMĚR, který se vztahuje k více položkám je nahrazen odpovídajícím slovem  "FIGUROU".  Figura je uvedena ve sloupci "Kód" v položce, kde byla spočítána.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</si>
  <si>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</si>
  <si>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</si>
  <si>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</si>
  <si>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</si>
  <si>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</si>
  <si>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</si>
  <si>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</si>
  <si>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</si>
  <si>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práce-bourání</t>
  </si>
  <si>
    <t xml:space="preserve">    99 - Přesun hmot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</si>
  <si>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</si>
  <si>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</si>
  <si>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</si>
  <si>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</si>
  <si>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</si>
  <si>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</si>
  <si>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</si>
  <si>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</si>
  <si>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</si>
  <si>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</si>
  <si>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</si>
  <si>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</si>
  <si>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</si>
  <si>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</si>
  <si>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</si>
  <si>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</si>
  <si>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</si>
  <si>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</si>
  <si>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</si>
  <si>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</si>
  <si>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00</t>
  </si>
  <si>
    <t xml:space="preserve">Poznámka k výkazu výměr   
</t>
  </si>
  <si>
    <t>4</t>
  </si>
  <si>
    <t>-871544498</t>
  </si>
  <si>
    <t>PP</t>
  </si>
  <si>
    <t>VV</t>
  </si>
  <si>
    <t>" Výkaz výměr se v základním členění odkazuje "</t>
  </si>
  <si>
    <t>" na BILANČNÍ TABULKU (viz.příloha projektu), "</t>
  </si>
  <si>
    <t>" která obsahuje základní výkaz výměr + odkaz na č.výkresů. "</t>
  </si>
  <si>
    <t>" Rozpočtový výkaz výměr má odkaz na: "</t>
  </si>
  <si>
    <t>"  1/ název kapitoly + text položky v členění dle BILANČNÍ TABULKY /dále jen BT...."</t>
  </si>
  <si>
    <t>"  2/ doplnění na výkresový odkaz projektu = č. výkresu ....."</t>
  </si>
  <si>
    <t>" (případně číslo  řezu či konstrukční skladbu v TZ  SO 01.1) "</t>
  </si>
  <si>
    <t>" 3/ Použití  "FIGUR "  viz. přemluva v Poznámce "</t>
  </si>
  <si>
    <t>" každé  Rekapitulace stavby "</t>
  </si>
  <si>
    <t>Součet</t>
  </si>
  <si>
    <t>Zemní práce</t>
  </si>
  <si>
    <t>113106241</t>
  </si>
  <si>
    <t>Rozebrání vozovek ze silničních dílců s ložem z kameniva</t>
  </si>
  <si>
    <t>m2</t>
  </si>
  <si>
    <t>CS ÚRS 2013 01</t>
  </si>
  <si>
    <t>-311981592</t>
  </si>
  <si>
    <t>" BT 2/ DEMOLICE  -KCÍ :    výkr. SO 01.3 "</t>
  </si>
  <si>
    <t>" 2.2/ odstran.chodníku: bet.panely "</t>
  </si>
  <si>
    <t>" na celk.hl.200mm (150 panely+ 50 lože ŠP) "</t>
  </si>
  <si>
    <t>212,0</t>
  </si>
  <si>
    <t>3</t>
  </si>
  <si>
    <t>113107211</t>
  </si>
  <si>
    <t>Odstranění podkladu pl přes 200 m2 z kameniva těženého tl 100 mm</t>
  </si>
  <si>
    <t>-397824461</t>
  </si>
  <si>
    <t>" BT2/ DEMOLICE  -KCÍ  :    výkr. SO 01.3 "</t>
  </si>
  <si>
    <t xml:space="preserve">" 2.1 DM živičn.skladeb na celk.hl.0,38m "       </t>
  </si>
  <si>
    <t xml:space="preserve">" podklad.vrstvy č.2,  z kameniva těž. "   </t>
  </si>
  <si>
    <t>746,0</t>
  </si>
  <si>
    <t>113107231</t>
  </si>
  <si>
    <t>Odstranění podkladu pl přes 200 m2 z betonu prostého tl 150 mm</t>
  </si>
  <si>
    <t>245826605</t>
  </si>
  <si>
    <t>" BT 2/ DEMOLICE  -KCÍ  :    výkr. SO 01.3 "</t>
  </si>
  <si>
    <t xml:space="preserve">" podklad.vrstvy č.1,  z betonu "   </t>
  </si>
  <si>
    <t>5</t>
  </si>
  <si>
    <t>113107242</t>
  </si>
  <si>
    <t>Odstranění podkladu pl přes 200 m2 živičných tl 100 mm</t>
  </si>
  <si>
    <t>-257639845</t>
  </si>
  <si>
    <t xml:space="preserve">" 2.1/ DM živič.skladeb na celk.hl.0,38m "       </t>
  </si>
  <si>
    <t>" kryty  (asfalt ) "       746,0</t>
  </si>
  <si>
    <t>6</t>
  </si>
  <si>
    <t>120001101</t>
  </si>
  <si>
    <t>Příplatek za ztížení vykopávky v blízkosti podzemního vedení</t>
  </si>
  <si>
    <t>m3</t>
  </si>
  <si>
    <t>-111383310</t>
  </si>
  <si>
    <t>" výkres C. 03 - Koordinační situace "</t>
  </si>
  <si>
    <t>" výkopy pro komun. nad IS v ochran.pásmu "</t>
  </si>
  <si>
    <t>" pro promenád.chodník : š.7m "</t>
  </si>
  <si>
    <t>" kabely "</t>
  </si>
  <si>
    <t>(0,5+0,2*7+0,5)*7,0*0,38*1</t>
  </si>
  <si>
    <t>(0,5+0,0+0,5)*7,0*0,38*(1+1)</t>
  </si>
  <si>
    <t>(0,5+0,2*3+0,5)*7,0*0,38*1</t>
  </si>
  <si>
    <t>" kanalizace DN600, DN400"</t>
  </si>
  <si>
    <t>(0,5+0,6+0,5)*7,0*0,38*1</t>
  </si>
  <si>
    <t>(0,5+0,4+0,5)*(7,0+5,0)*0,38*1</t>
  </si>
  <si>
    <t>" teplovod  2xDN450"</t>
  </si>
  <si>
    <t>2*(0,5+0,45+0,5)*7,0*0,38*1</t>
  </si>
  <si>
    <t>" kombinovaná dlažba : š.10m  a 7m"</t>
  </si>
  <si>
    <t>(0,5+0,2*7+0,5)*10,0*0,38*1</t>
  </si>
  <si>
    <t>(0,5+0+0,5)*7,0*0,38*2</t>
  </si>
  <si>
    <t>" odpočivadla: š.5m  a 7m"</t>
  </si>
  <si>
    <t>(0,5+0,2*4+0,5)*5,0*0,38*1</t>
  </si>
  <si>
    <t>(0,5+0,0+0,5)*5,0*0,38*1</t>
  </si>
  <si>
    <t>(0,5+0,2*2+0,5)*7,0*0,38*1</t>
  </si>
  <si>
    <t>" pěšiny: š.2,5m "</t>
  </si>
  <si>
    <t>(0,5+0,0+0,5)*2,5*0,38*17</t>
  </si>
  <si>
    <t>(0,5+0,2*2+0,5)*2,5*0,38*6</t>
  </si>
  <si>
    <t>(0,5+0,2*3+0,5)*2,5*0,38*1</t>
  </si>
  <si>
    <t>(0,5+0,2*4+0,5)*2,5*0,38*1</t>
  </si>
  <si>
    <t>(0,5+0,2*5+0,5)*2,5*0,38*1</t>
  </si>
  <si>
    <t>" souběh s trasou:  kabely"</t>
  </si>
  <si>
    <t>(0,5+0,2*2+0,5)*55*0,38</t>
  </si>
  <si>
    <t>(0,5+0,5*2+0,5)*55*0,38</t>
  </si>
  <si>
    <t>" kanalizace DN300, DN400"</t>
  </si>
  <si>
    <t>(0,5+0,3+0,5)*2,5*0,38*3</t>
  </si>
  <si>
    <t>(0,5+0,4+0,5)*2,5*0,38*1</t>
  </si>
  <si>
    <t>2*(0,5+0,45+0,5)*2,5*0,38*1</t>
  </si>
  <si>
    <t>1*(0,5+0,45+0,5)*2,5*0,38*2</t>
  </si>
  <si>
    <t>" souběh s trasou: 1x DN450 teplovod "</t>
  </si>
  <si>
    <t>1*(0,5+0,45+0,5)*30*0,38</t>
  </si>
  <si>
    <t>Mezisoučet</t>
  </si>
  <si>
    <t>" rezerva 10% "</t>
  </si>
  <si>
    <t>0,10*185,193</t>
  </si>
  <si>
    <t>7</t>
  </si>
  <si>
    <t>122202203</t>
  </si>
  <si>
    <t>Odkopávky a prokopávky nezapažené pro silnice objemu do 5000 m3 v hornině tř. 3</t>
  </si>
  <si>
    <t>-521773090</t>
  </si>
  <si>
    <t>"  výkr. SO 01.3 "</t>
  </si>
  <si>
    <t xml:space="preserve"> "BT 3/ TERÉN. ÚPRAVY + MODELACE PODÉL. KOMUNIKACÍ "</t>
  </si>
  <si>
    <t>" výkopy v TRAVNATÉ ploše  pro komun."</t>
  </si>
  <si>
    <t>" 3.3 výkop pro asfalt. chodník v trávě /hl.0,38m"</t>
  </si>
  <si>
    <t>0,38*795,3</t>
  </si>
  <si>
    <t>" 3.5 výkop pro MZK v travn.ploše /hl.0,38m"</t>
  </si>
  <si>
    <t>0,38*2267,0</t>
  </si>
  <si>
    <t>" 3.7 výkop pro PANELY v trávě /hl.0,28m"</t>
  </si>
  <si>
    <t>0,28*104,0</t>
  </si>
  <si>
    <t>" 3.8 výkop pro DLAŽBU v trávě /hl.0,38m "</t>
  </si>
  <si>
    <t>0,38*264,3</t>
  </si>
  <si>
    <t>" 3.10 výkop pro ALTÁN-DLAŽBU  v trávě, hl.0,38m  "</t>
  </si>
  <si>
    <t>0,38*87,0</t>
  </si>
  <si>
    <t>8</t>
  </si>
  <si>
    <t>122202209</t>
  </si>
  <si>
    <t>Příplatek k odkopávkám a prokopávkám pro silnice v hornině tř. 3 za lepivost</t>
  </si>
  <si>
    <t>712175213</t>
  </si>
  <si>
    <t>0,3*sODKOP3</t>
  </si>
  <si>
    <t>9</t>
  </si>
  <si>
    <t>122302203</t>
  </si>
  <si>
    <t>Odkopávky a prokopávky nezapažené pro silnice objemu do 5000 m3 v hornině tř. 4</t>
  </si>
  <si>
    <t>-225829593</t>
  </si>
  <si>
    <t>" zatřídění: součet odkopávek všech tř. přes 1000m3 "</t>
  </si>
  <si>
    <t xml:space="preserve">" 2.1/ DM živičn.skladeb na celk.hl.0,38m: "       </t>
  </si>
  <si>
    <t xml:space="preserve">"  zbytek těž. kameniva 3cm   "        </t>
  </si>
  <si>
    <t>(0,38-0,10-0,15-0,10)*746,0</t>
  </si>
  <si>
    <t xml:space="preserve">" 2.3/ odstranění prošlapů, hl. 0,20m "       </t>
  </si>
  <si>
    <t>"(horn.4. tř./ udusaná jíl.zemina+štěrk)"</t>
  </si>
  <si>
    <t>0,20*1923,0</t>
  </si>
  <si>
    <t>" BT 3/ TERÉN. ÚPRAVY + MODELACE PODÉL. KOMUNIKACÍ "</t>
  </si>
  <si>
    <t>"   výkr. SO 01.3 "</t>
  </si>
  <si>
    <t>" dorovnání výkopů po Demolici komunikací "</t>
  </si>
  <si>
    <t xml:space="preserve">" (snížení zhutnělého podloží tř.4, po DM komunik. "   </t>
  </si>
  <si>
    <t>" pro nové komunikace do projekt. hloubky "</t>
  </si>
  <si>
    <t>" dle nové skladby ....ad.3.4 až 3.9 "</t>
  </si>
  <si>
    <t>" 3.4/dorovn. pro asfalt. chodník "</t>
  </si>
  <si>
    <t>0,18*38,8</t>
  </si>
  <si>
    <t>" 3.6/dorovn. výkopů pro MZK "</t>
  </si>
  <si>
    <t>0,18*279,0</t>
  </si>
  <si>
    <t>" 3.9/dorovn. výkopů pro beton.dlažbu "</t>
  </si>
  <si>
    <t>0,18*31,5</t>
  </si>
  <si>
    <t>sODKOP4</t>
  </si>
  <si>
    <t>133202011</t>
  </si>
  <si>
    <t>Hloubení šachet ručním nebo pneum nářadím v soudržných horninách tř. 3, plocha výkopu do 4 m2</t>
  </si>
  <si>
    <t>-1996578870</t>
  </si>
  <si>
    <t>" BT 5.1/ altán:  základy: výkr.01.4  "</t>
  </si>
  <si>
    <t>0,5*0,5*(0,1+0,8-0,38)*14</t>
  </si>
  <si>
    <t>11</t>
  </si>
  <si>
    <t>162301101</t>
  </si>
  <si>
    <t>Vodorovné přemístění do 500 m výkopku/sypaniny z horniny tř. 1 až 4</t>
  </si>
  <si>
    <t>-1678854366</t>
  </si>
  <si>
    <t>" odvoz na deponii na pročištění  "</t>
  </si>
  <si>
    <t>" rozvozy po pročištění, lokálně dle HTÚ "</t>
  </si>
  <si>
    <t>1*ZASYPzemM3</t>
  </si>
  <si>
    <t>1*(0,05*OHUM01rovM2)</t>
  </si>
  <si>
    <t>1*(0,05*OHUM01svahM2)</t>
  </si>
  <si>
    <t>" BT 3.24/ přesuh hmot pro doplnění  "</t>
  </si>
  <si>
    <t>"  bočního svahu (500m2), použit přebytek "</t>
  </si>
  <si>
    <t>" zemin z využiteln. výkopů pro provedení zásypů a TM "</t>
  </si>
  <si>
    <t>1*PREBYTEKzem</t>
  </si>
  <si>
    <t>12</t>
  </si>
  <si>
    <t>162701105</t>
  </si>
  <si>
    <t>Vodorovné přemístění do 10000 m výkopku/sypaniny z horniny tř. 1 až 4</t>
  </si>
  <si>
    <t>1172874477</t>
  </si>
  <si>
    <t>" odvoz na skládku / výkopy z demolic "</t>
  </si>
  <si>
    <t>Mezisoučet  kamení</t>
  </si>
  <si>
    <t>" odvoz na skládku / nevyužitelná  "</t>
  </si>
  <si>
    <t>"  (odpadová) zemina z výkopů (416,75m3+0,544)"</t>
  </si>
  <si>
    <t>" vytěženo: "</t>
  </si>
  <si>
    <t>" - využitelná zemina:  "</t>
  </si>
  <si>
    <t>" (na terén.modelace a zásypy) "</t>
  </si>
  <si>
    <t>-ZemVYUZITm3</t>
  </si>
  <si>
    <t>Mezisoučet  odpadová zemina</t>
  </si>
  <si>
    <t>13</t>
  </si>
  <si>
    <t>162701109</t>
  </si>
  <si>
    <t>Příplatek k vodorovnému přemístění výkopku/sypaniny z horniny tř. 1 až 4 ZKD 1000 m přes 10000 m</t>
  </si>
  <si>
    <t>-2020023146</t>
  </si>
  <si>
    <t>" na skládku "</t>
  </si>
  <si>
    <t>ODVOZvykopu*(30-10)</t>
  </si>
  <si>
    <t>14</t>
  </si>
  <si>
    <t>171201211</t>
  </si>
  <si>
    <t>Poplatek za uložení odpadu ze sypaniny na skládce (skládkovné) zemina a kamení</t>
  </si>
  <si>
    <t>t</t>
  </si>
  <si>
    <t>-2125827479</t>
  </si>
  <si>
    <t>ODVOZvykopu*1,8</t>
  </si>
  <si>
    <t>171203112</t>
  </si>
  <si>
    <t>Uložení a hrubé rozhrnutí výkopku bez zhutnění ve svahu do 1:2</t>
  </si>
  <si>
    <t>-1971178117</t>
  </si>
  <si>
    <t>" 3/ TERÉN. ÚPRAVY + "</t>
  </si>
  <si>
    <t>" + MODELACE PODÉL. KOMUNIKACÍ, výkr. SO01.2 "</t>
  </si>
  <si>
    <t>" 3.24  doplnění bočního svahu (500m2) "</t>
  </si>
  <si>
    <t>" použita zemina z využiteln. výkopů pro TM "</t>
  </si>
  <si>
    <t>" viz. POZNÁMKA BILANCE: "</t>
  </si>
  <si>
    <t xml:space="preserve">" v případě, že po zásypech zůstane" </t>
  </si>
  <si>
    <t>" výkopek, který nebyl odvezen na skládku "</t>
  </si>
  <si>
    <t>" bude přesunut na místě k dotvoření boční teréní modelace "</t>
  </si>
  <si>
    <t>-ZASYPzemM3</t>
  </si>
  <si>
    <t>-0,05*OHUM01rovM2</t>
  </si>
  <si>
    <t>-0,05*OHUM01svahM2</t>
  </si>
  <si>
    <t>16</t>
  </si>
  <si>
    <t>174101101</t>
  </si>
  <si>
    <t>Zásyp jam, šachet rýh nebo kolem objektů sypaninou se zhutněním</t>
  </si>
  <si>
    <t>366511425</t>
  </si>
  <si>
    <t>" BT 3/ TERÉN. ÚPRAVY + "</t>
  </si>
  <si>
    <t>" + MODELACE PODÉL. KOMUNIKACÍ :   výkr. SO 01.3 "</t>
  </si>
  <si>
    <t>" využití pročištěné zeminy z výkopů "</t>
  </si>
  <si>
    <t>" 3.1/ zásypy po odstran.živič. povrchů 0,38m "</t>
  </si>
  <si>
    <t>" zásyp úpravy terénu celk. 145,43m3 (HTÚ) "</t>
  </si>
  <si>
    <t>0,38*382,7</t>
  </si>
  <si>
    <t>" 3.2/ zásypy po odstran. výšlapů, hl. 0,20m "</t>
  </si>
  <si>
    <t>0,20*1831,0</t>
  </si>
  <si>
    <t>17</t>
  </si>
  <si>
    <t>1751012092</t>
  </si>
  <si>
    <t>Příplatek za vyčištění sypaniny od drnů, kamenů - s naložením odpadu na dopravní prostředek pro odvoz / jednotka= M3 zeminy před vyčištěním</t>
  </si>
  <si>
    <t>2126174566</t>
  </si>
  <si>
    <t>" + MODELACE PODÉL. KOMUNIKACÍ "</t>
  </si>
  <si>
    <t>" BT 3 TERÉNNÍ ÚPRAVY.MODELACE +TZ SO01.1 - odstavec 07 "</t>
  </si>
  <si>
    <t>" BT3.21/ Výkopek po pročištění využitelný  "</t>
  </si>
  <si>
    <t>" pro terénní modelace na místě  a pro "</t>
  </si>
  <si>
    <t>" pro zásypy:celkem =972,41m3 "</t>
  </si>
  <si>
    <t>" = cca 70%  z výkopů 3+4tř. "</t>
  </si>
  <si>
    <t>0,70*sODKOP3zem</t>
  </si>
  <si>
    <t>0,70*sODKOP4zem</t>
  </si>
  <si>
    <t>0,70*rSACHTYzem</t>
  </si>
  <si>
    <t>Mezisoučet  Zemina VYUŽITELNÁ m3</t>
  </si>
  <si>
    <t>" zbytek odpadová zemina  (30%)"</t>
  </si>
  <si>
    <t>0,30*sODKOP3zem</t>
  </si>
  <si>
    <t>0,30*sODKOP4zem</t>
  </si>
  <si>
    <t>0,30*rSACHTYzem</t>
  </si>
  <si>
    <t>18</t>
  </si>
  <si>
    <t>181151321</t>
  </si>
  <si>
    <t>Plošná úprava terénu přes 500 m2 zemina tř 1 až 4 nerovnosti do +/- 150 mm v rovinně a svahu do 1:5</t>
  </si>
  <si>
    <t>-1149270309</t>
  </si>
  <si>
    <t>"  výkr. SO 02.2,  SO 02.3, SO 02.3.1-2,  SO 02.5.1-2 "</t>
  </si>
  <si>
    <t>" BT 3/ TERÉN. ÚPRAVY +MODELACE PODÉL. KOMUNIKACÍ "</t>
  </si>
  <si>
    <t>" 3.23 Terénní modelace, (+- 15cm "</t>
  </si>
  <si>
    <t>" v některých místech kvůli trasování  "</t>
  </si>
  <si>
    <t xml:space="preserve">" cest do 0,5m) hloubky v ploše, UT-0,1 </t>
  </si>
  <si>
    <t>" zarovnání terénu podél komunikací  "</t>
  </si>
  <si>
    <t>5500,0</t>
  </si>
  <si>
    <t>19</t>
  </si>
  <si>
    <t>181301111</t>
  </si>
  <si>
    <t>Rozprostření ornice tl vrstvy do 100 mm pl přes 500 m2 v rovině nebo ve svahu do 1:5</t>
  </si>
  <si>
    <t>-563088156</t>
  </si>
  <si>
    <t>" výměra dle BT 6 Vegetace+ výkr.SO 04.3"</t>
  </si>
  <si>
    <t>"+ BT 3/ TERÉN. ÚPRAVY +MODELACE PODÉL. KOMUNIKACÍ "</t>
  </si>
  <si>
    <t>" BT 3.21 Výkopek po pročištění využitelný pro terénní modelace  na místě (973m3)"</t>
  </si>
  <si>
    <t>" =část využitelné zeminy jako vegetač. "</t>
  </si>
  <si>
    <t>" vrstva prvních 5cm pro založ trávníku "</t>
  </si>
  <si>
    <t>" (horních 5cm substrátu viz. SO 04 -Zeleň"</t>
  </si>
  <si>
    <t>" v místě modelace kolem cest "</t>
  </si>
  <si>
    <t>" celkem "             6000,0</t>
  </si>
  <si>
    <t>" - boční svah"     -500,0</t>
  </si>
  <si>
    <t>Mezisoučet  Ohumusování SO 01 rovina M2</t>
  </si>
  <si>
    <t>20</t>
  </si>
  <si>
    <t>182301131</t>
  </si>
  <si>
    <t>Rozprostření ornice pl přes 500 m2 ve svahu přes 1:5 tl vrstvy do 100 mm</t>
  </si>
  <si>
    <t>1904794925</t>
  </si>
  <si>
    <t>" BT 3 TERÉNNÍ ÚPRAVY.MODELACE (svah 500m2)+ výkr.SO 01.2"</t>
  </si>
  <si>
    <t>" (horních 5cm substrátu viz. SO 04 -Zeleň)"</t>
  </si>
  <si>
    <t>"(souvislé travnaté plochy celkem 6000m2 dle BT 6 Vegetace+ výkr.SO04.3) "</t>
  </si>
  <si>
    <t>"  boční svah"     500,0</t>
  </si>
  <si>
    <t>Mezisoučet  Ohumusování SO 01 svah M2</t>
  </si>
  <si>
    <t>183402131</t>
  </si>
  <si>
    <t>Rozrušení půdy souvislé plochy přes 500 m2 hloubky do 150 mm v rovině a svahu do 1:5</t>
  </si>
  <si>
    <t>-57301640</t>
  </si>
  <si>
    <t>" TZ: 07 terén. modelace: rozruš. povrchu "</t>
  </si>
  <si>
    <t>"do hl.10cm / plochy trávníků v rovině a svahu "</t>
  </si>
  <si>
    <t>" trávníky celkem "          6000,0</t>
  </si>
  <si>
    <t>" - svah "                             -500,0</t>
  </si>
  <si>
    <t>22</t>
  </si>
  <si>
    <t>183402132</t>
  </si>
  <si>
    <t>Rozrušení půdy souvislé plochy přes 500 m2 hloubky do 150 mm ve svahu do 1:2</t>
  </si>
  <si>
    <t>-1769931242</t>
  </si>
  <si>
    <t>"(souvislé travnaté plochy celkem 6000m2) "</t>
  </si>
  <si>
    <t>"  svah "                             500,0</t>
  </si>
  <si>
    <t>23</t>
  </si>
  <si>
    <t>184807111</t>
  </si>
  <si>
    <t>Zřízení ochrany stromu bedněním</t>
  </si>
  <si>
    <t>1162312905</t>
  </si>
  <si>
    <t>" BT 1/ ochrana stáv.stromů , + výkr.SO 04.2"</t>
  </si>
  <si>
    <t>25*(2,0*2,0*4)</t>
  </si>
  <si>
    <t>24</t>
  </si>
  <si>
    <t>184807112</t>
  </si>
  <si>
    <t>Odstranění ochrany stromu bedněním</t>
  </si>
  <si>
    <t>-886853969</t>
  </si>
  <si>
    <t>25</t>
  </si>
  <si>
    <t>1848071123</t>
  </si>
  <si>
    <t xml:space="preserve">Zabezpečení stávajících stromů dle ČSN 18920 (tř.znak 839061): ochrana kořen.zóny+ proti vlivu chemikálií -předb.cena  (individuální posouzení každého stromu)   
</t>
  </si>
  <si>
    <t>kus</t>
  </si>
  <si>
    <t>-218542670</t>
  </si>
  <si>
    <t>Zakládání</t>
  </si>
  <si>
    <t>26</t>
  </si>
  <si>
    <t>271572211</t>
  </si>
  <si>
    <t>Násyp pod základové konstrukce se zhutněním z netříděného štěrkopísku</t>
  </si>
  <si>
    <t>1726077838</t>
  </si>
  <si>
    <t>"BT 5.1/ altán: pod  základy: výkr. SO 01.4  "</t>
  </si>
  <si>
    <t>(0,5*0,5*0,1)*14</t>
  </si>
  <si>
    <t>27</t>
  </si>
  <si>
    <t>275313611</t>
  </si>
  <si>
    <t>Základové patky z betonu tř. C 16/20</t>
  </si>
  <si>
    <t>-266330998</t>
  </si>
  <si>
    <t>" BT 5.1/ altán:  základy: výkr.SO 01.4  "</t>
  </si>
  <si>
    <t>0,5*0,5*(0,8-0,1)*14*1,035</t>
  </si>
  <si>
    <t>28</t>
  </si>
  <si>
    <t>275351215</t>
  </si>
  <si>
    <t>Zřízení bednění stěn základových patek</t>
  </si>
  <si>
    <t>-1726518492</t>
  </si>
  <si>
    <t>" BT 5.1/ altán:  základy: výkr. SO 01.4  "</t>
  </si>
  <si>
    <t>0,5*4*(0,38-0,1)*14</t>
  </si>
  <si>
    <t>29</t>
  </si>
  <si>
    <t>275351216</t>
  </si>
  <si>
    <t>Odstranění bednění stěn základových patek</t>
  </si>
  <si>
    <t>2067605810</t>
  </si>
  <si>
    <t>Ostatní konstrukce a práce-bourání</t>
  </si>
  <si>
    <t>30</t>
  </si>
  <si>
    <t>93610421301</t>
  </si>
  <si>
    <t>Osazení a montáž stabilní odpadkový koš se zabetonov.+ ukotvením noh (vč.dodávky 1ks kotvení) do beton.patky(0,054m3), vč. betonu, výkopu, odklizením zbylé zeminy</t>
  </si>
  <si>
    <t>2124251246</t>
  </si>
  <si>
    <t>" BT 5.2/  OSTANÍ PRVKY A MOBILIÁŘ "</t>
  </si>
  <si>
    <t>" nádoba na odpadky na dlažbě v patce (popis v TZ SO 01.1)"</t>
  </si>
  <si>
    <t>" viz. arch. situace výkr. SO 01.2 "</t>
  </si>
  <si>
    <t>31</t>
  </si>
  <si>
    <t>M</t>
  </si>
  <si>
    <t>74910133011</t>
  </si>
  <si>
    <t xml:space="preserve">koš odpadkový - ocel povrchově upravená,  obsah 55-60 l vč. kotev. prvků do dlažby
/ dle stávajících v okolí a předchozích etap   
</t>
  </si>
  <si>
    <t>-1448019182</t>
  </si>
  <si>
    <t>32</t>
  </si>
  <si>
    <t>93612411201</t>
  </si>
  <si>
    <t xml:space="preserve">Montáž stabilní parkové lavice se zabetonov.+ ukotvením noh (vč.dodávky 4ks kotvení) do beton.patek 0,054m3/1 patka, vč. betonu, výkopu, odklizením zbylé zeminy </t>
  </si>
  <si>
    <t>2086239788</t>
  </si>
  <si>
    <t>" parkové lavice na dlažbě v patce, výkr. SO 01.6  "</t>
  </si>
  <si>
    <t xml:space="preserve">" výkaz dle mobiliáře: lavice celkem  " </t>
  </si>
  <si>
    <t>" - lavičky na ŽB panelech "</t>
  </si>
  <si>
    <t>-22</t>
  </si>
  <si>
    <t>33</t>
  </si>
  <si>
    <t>7491010703b</t>
  </si>
  <si>
    <t xml:space="preserve">lavička s područkami s opěradlem (kotvená) dl.180cm  konstrukce+sedák  kovové-oc.pásovina, vč. žár. ZN+PÚ/ dle stávajících v okolí a předchozích etap   
</t>
  </si>
  <si>
    <t>1137125672</t>
  </si>
  <si>
    <t>34</t>
  </si>
  <si>
    <t>93612411209</t>
  </si>
  <si>
    <t xml:space="preserve">Montáž stabilní park. stolu se zabetonov.+ ukotvením noh (vč.dodávky 4ks kotvení) do 4 beton.patek, vč. betonu,(0,054m3/1patka) výkopu, odklizením zbylé zeminy </t>
  </si>
  <si>
    <t>496634360</t>
  </si>
  <si>
    <t>" stůl do parku  na dlažbě v patce, výkr.SO 01.7,  SO 01.8 "</t>
  </si>
  <si>
    <t>" z dubových masivních hranolů "</t>
  </si>
  <si>
    <t>35</t>
  </si>
  <si>
    <t>749100pc</t>
  </si>
  <si>
    <t xml:space="preserve">stůl do parku 1400x2200/v.750 mm, atyp  z dubových masivních hranolů, impregnace do exteriéru +PÚ </t>
  </si>
  <si>
    <t>-1600320011</t>
  </si>
  <si>
    <t>36</t>
  </si>
  <si>
    <t>936124113</t>
  </si>
  <si>
    <t>Montáž lavičky stabilní kotvené šrouby na pevný podklad s dodávkou kotev</t>
  </si>
  <si>
    <t>-63237922</t>
  </si>
  <si>
    <t>" 5.2/  OSTANÍ PRVKY A MOBILIÁŘ "</t>
  </si>
  <si>
    <t>" parkové lavice na panelech, výkr.01.7  "</t>
  </si>
  <si>
    <t>" výkaz dle ŽB panelů pro lavičky "</t>
  </si>
  <si>
    <t>37</t>
  </si>
  <si>
    <t>664731690</t>
  </si>
  <si>
    <t>38</t>
  </si>
  <si>
    <t>966001211</t>
  </si>
  <si>
    <t>Odstranění lavičky stabilní zabetonované</t>
  </si>
  <si>
    <t>-424381694</t>
  </si>
  <si>
    <t xml:space="preserve">" ad2./ demolice -kcí:   lavičky "        1 </t>
  </si>
  <si>
    <t>99</t>
  </si>
  <si>
    <t>Přesun hmot</t>
  </si>
  <si>
    <t>39</t>
  </si>
  <si>
    <t>997221551</t>
  </si>
  <si>
    <t>Vodorovná doprava suti ze sypkých materiálů do 1 km</t>
  </si>
  <si>
    <t>-551697430</t>
  </si>
  <si>
    <t>40</t>
  </si>
  <si>
    <t>997221559</t>
  </si>
  <si>
    <t>Příplatek ZKD 1 km u vodorovné dopravy suti ze sypkých materiálů</t>
  </si>
  <si>
    <t>-564988505</t>
  </si>
  <si>
    <t>SUTbetSYPKA*(30-1)</t>
  </si>
  <si>
    <t>SUTzb*(30-1)</t>
  </si>
  <si>
    <t>SUTasfalt*(30-1)</t>
  </si>
  <si>
    <t>SUTkamenivo*(30-1)</t>
  </si>
  <si>
    <t>41</t>
  </si>
  <si>
    <t>997221815</t>
  </si>
  <si>
    <t>Poplatek za uložení betonového odpadu na skládce (skládkovné)</t>
  </si>
  <si>
    <t>279171544</t>
  </si>
  <si>
    <t>" suť SYPKÁ (rozbité betony, štěrk.příměsy) "</t>
  </si>
  <si>
    <t>" suť celkem "                        509,214</t>
  </si>
  <si>
    <t>" -ostatní suť dle poplatků "</t>
  </si>
  <si>
    <t>-SUTzb</t>
  </si>
  <si>
    <t>-SUTasfalt</t>
  </si>
  <si>
    <t>-SUTkamenivo</t>
  </si>
  <si>
    <t>42</t>
  </si>
  <si>
    <t>997221825</t>
  </si>
  <si>
    <t>Poplatek za uložení železobetonového odpadu na skládce (skládkovné)</t>
  </si>
  <si>
    <t>775367403</t>
  </si>
  <si>
    <t xml:space="preserve">" panely: 212m2 "    86,496 </t>
  </si>
  <si>
    <t>43</t>
  </si>
  <si>
    <t>997221845</t>
  </si>
  <si>
    <t>Poplatek za uložení odpadu z asfaltových povrchů na skládce (skládkovné)</t>
  </si>
  <si>
    <t>121416688</t>
  </si>
  <si>
    <t xml:space="preserve">" asfalt:  0,10m * 746 m2 "      </t>
  </si>
  <si>
    <t>44</t>
  </si>
  <si>
    <t>997221855</t>
  </si>
  <si>
    <t>Poplatek za uložení odpadu z kameniva na skládce (skládkovné)</t>
  </si>
  <si>
    <t>-1503903764</t>
  </si>
  <si>
    <t xml:space="preserve">" kamenivo: tl. 0,1m *746m2, odd. 1 " </t>
  </si>
  <si>
    <t>45</t>
  </si>
  <si>
    <t>998231311</t>
  </si>
  <si>
    <t>Přesun hmot pro sadovnické a krajinářské úpravy vodorovně do 5000 m</t>
  </si>
  <si>
    <t>-2104857273</t>
  </si>
  <si>
    <t>PSV</t>
  </si>
  <si>
    <t>Práce a dodávky PSV</t>
  </si>
  <si>
    <t>767</t>
  </si>
  <si>
    <t>Konstrukce zámečnické</t>
  </si>
  <si>
    <t>46</t>
  </si>
  <si>
    <t>767100026</t>
  </si>
  <si>
    <t>M+D  Altán  atyp 9160x5160mm/v.3540+800 (stříška),oc. nosná rám.-kce žár.ZN+Komaxit,profil.120/120/4 celk.129,85mb (celk.1850 kg),+spoj.materiál, opláštění dř.rošt  (exteriér.lazura) fošn.120/50 celk.1,61m3 dřeva, placht.stříška vč.upín.zařízení 35m2</t>
  </si>
  <si>
    <t>-1408702770</t>
  </si>
  <si>
    <t>" BT 5.1/ altán:   výkr. SO 01.4 + soupis materiálu "</t>
  </si>
  <si>
    <t>" viz. bilance pro altán, komplet M+D+PÚ "</t>
  </si>
  <si>
    <t>" mimo základ.patky+zemnípráce= "</t>
  </si>
  <si>
    <t>" = samost.položky HSV odd.1+2</t>
  </si>
  <si>
    <t>47</t>
  </si>
  <si>
    <t>998767101</t>
  </si>
  <si>
    <t>Přesun hmot tonážní pro zámečnické konstrukce v objektech v do 6 m</t>
  </si>
  <si>
    <t>1000731813</t>
  </si>
  <si>
    <t>PLANm2SP</t>
  </si>
  <si>
    <t>3989</t>
  </si>
  <si>
    <t>SO 02 - KOMUNIKACE A CYKLOSTEZKA</t>
  </si>
  <si>
    <t>21121</t>
  </si>
  <si>
    <t xml:space="preserve">    5 - Komunikace</t>
  </si>
  <si>
    <t>-1816392915</t>
  </si>
  <si>
    <t>" pro SO02 v BT kapitola : 4/ Komunikace a zpevněné plochy "</t>
  </si>
  <si>
    <t>" (případně číslo  řezu či konstrukční skladbu v TZ  SO 02.1 ) "</t>
  </si>
  <si>
    <t>181951102</t>
  </si>
  <si>
    <t>Úprava pláně v hornině tř. 1 až 4 se zhutněním</t>
  </si>
  <si>
    <t>-1298903147</t>
  </si>
  <si>
    <t xml:space="preserve"> " výkr. SO 02.4  Vzorové příčné řezy "</t>
  </si>
  <si>
    <t>" bilanční tabulka (BT):   4.1...4.4, +4.7 "</t>
  </si>
  <si>
    <t>" výkaz viz.položka podklad ze ŠP 50mm "</t>
  </si>
  <si>
    <t>18195110211</t>
  </si>
  <si>
    <t>Úprava pláně v hornině tř. 1 až 4 se zhutněním -ručně vibrační deskou</t>
  </si>
  <si>
    <t>-970867427</t>
  </si>
  <si>
    <t>" hut.ručně /malé plochy lokálně rozmístěné "</t>
  </si>
  <si>
    <t>" BT 4.5/ skl. PANELY s lavicemi /vzor.řez   "</t>
  </si>
  <si>
    <t>81,4</t>
  </si>
  <si>
    <t>" BT 4.6/ skl. PANELY pro koše /vzor.řez   "</t>
  </si>
  <si>
    <t>7*1,0*1,0</t>
  </si>
  <si>
    <t>Komunikace</t>
  </si>
  <si>
    <t>564211111</t>
  </si>
  <si>
    <t>Podklad nebo podsyp ze štěrkopísku ŠP tl 50 mm</t>
  </si>
  <si>
    <t>-1524572691</t>
  </si>
  <si>
    <t>" BT4.1/ skl. MZK: podklad ŠP 50 "</t>
  </si>
  <si>
    <t>" příčné chodníky+ pásy podél promenády "</t>
  </si>
  <si>
    <t>2092,0</t>
  </si>
  <si>
    <t>" BT4.1/ skl. MZK:  příčné odvodn. prahy v MZK "</t>
  </si>
  <si>
    <t>" z kostek do drti, skl. vzor. řez /kostky v MZK"</t>
  </si>
  <si>
    <t>24,0</t>
  </si>
  <si>
    <t>" BT4.1/ skl. dlážděné chodníky z kostky 8/10 "</t>
  </si>
  <si>
    <t>" vybrané pěšiny se sklonem více jak 5%"</t>
  </si>
  <si>
    <t>170,0</t>
  </si>
  <si>
    <t>" BT4.2/ skl. dlážd. plocha altánu z kostky 8/10 "</t>
  </si>
  <si>
    <t>45,0</t>
  </si>
  <si>
    <t>" BT4.3/skl. dlážd.pl. pod mobiliář z kostky 8/10 "</t>
  </si>
  <si>
    <t>40,0</t>
  </si>
  <si>
    <t>" BT4.4/ skl. ASFALT. povrch - hrana s MZK "</t>
  </si>
  <si>
    <t>" podélné pásy z kostek 8/10 =220m2 "</t>
  </si>
  <si>
    <t>220,0</t>
  </si>
  <si>
    <t>" BT4.4/ skl. ASFALT. povrch /vzor.řez   "</t>
  </si>
  <si>
    <t>" hlav. promenád.chodník "</t>
  </si>
  <si>
    <t>1100,0</t>
  </si>
  <si>
    <t>" BT4.7 Plochy z kombinované dlažby "</t>
  </si>
  <si>
    <t>" odpočívadla, nástup.plochy, křižovatky "</t>
  </si>
  <si>
    <t>" celk.podklad pod všechny dlažby "</t>
  </si>
  <si>
    <t>116+153+29</t>
  </si>
  <si>
    <t>56480111111</t>
  </si>
  <si>
    <t>Podklad z drtě  fr. 4-6   tl  30 mm</t>
  </si>
  <si>
    <t>-18743782</t>
  </si>
  <si>
    <t>" BT 4.1/ skl. MZK: lože L drt 4-6:  30 mm "</t>
  </si>
  <si>
    <t>564831111</t>
  </si>
  <si>
    <t>Podklad ze štěrkodrtě ŠD tl 100 mm</t>
  </si>
  <si>
    <t>-650947629</t>
  </si>
  <si>
    <t>" B4.7 Plochy z kombinované dlažby "</t>
  </si>
  <si>
    <t>564851111</t>
  </si>
  <si>
    <t>Podklad ze štěrkodrtě ŠD tl 150 mm</t>
  </si>
  <si>
    <t>-1223788462</t>
  </si>
  <si>
    <t xml:space="preserve"> " výkr. SO 02.4  Vzorové příčné řezy +výkr. SO01.6,  SO01.2"</t>
  </si>
  <si>
    <t>81,40</t>
  </si>
  <si>
    <t>564861111</t>
  </si>
  <si>
    <t>Podklad ze štěrkodrtě ŠD tl 200 mm</t>
  </si>
  <si>
    <t>-1815673310</t>
  </si>
  <si>
    <t>" BT 4.1/ skl. MZK: podklad ŠD 200mm "</t>
  </si>
  <si>
    <t>" BT 4.1/ skl. MZK:  příčné odvodn. prahy v MZK "</t>
  </si>
  <si>
    <t>" BT 4.1/ skl. dlážděné chodníky z kostky 8/10 "</t>
  </si>
  <si>
    <t>" BT 4.2/ skl. dlážd. plocha altánu z kostky 8/10 "</t>
  </si>
  <si>
    <t>" BT 4.3/skl. dlážd.pl. pod mobiliář z kostky 8/10 "</t>
  </si>
  <si>
    <t>" BT 4.4/ skl. ASFALT. povrch - hrana s MZK "</t>
  </si>
  <si>
    <t>564861114</t>
  </si>
  <si>
    <t>Podklad ze štěrkodrtě ŠD tl 230 mm</t>
  </si>
  <si>
    <t>1640334776</t>
  </si>
  <si>
    <t>" BT 4.4/ skl. ASFALT. povrch /vzor.řez   "</t>
  </si>
  <si>
    <t>" podklad:  ŠD  tl. 230 "</t>
  </si>
  <si>
    <t>56491141001</t>
  </si>
  <si>
    <t>Podklad z asfaltového recyklátu tl 50 mm  (R-mat recyklát)</t>
  </si>
  <si>
    <t>-426823749</t>
  </si>
  <si>
    <t>" podklad:  Rmat "</t>
  </si>
  <si>
    <t>56493211101</t>
  </si>
  <si>
    <t xml:space="preserve">Plocha vrchní pochůzí - mlatová-  z mechan. zpevněn.kameniva MZK tl 100 mm (minerální beton-světlý okrový odstín) spec. směs projektem předepsaných frakcí a způsobu hutnění   
</t>
  </si>
  <si>
    <t>2082099850</t>
  </si>
  <si>
    <t xml:space="preserve"> " výkr. SO 02.4  Vzorové příčné řezy +výkr. SO01.2"</t>
  </si>
  <si>
    <t>" BT 4.1/ skl. MZK: mlatový kryt z MZK: 100 mm "</t>
  </si>
  <si>
    <t>567122111010</t>
  </si>
  <si>
    <t>Podklad z kameniva zpevněného cementem KSC I tl 100 mm</t>
  </si>
  <si>
    <t>703222606</t>
  </si>
  <si>
    <t>" BT 4.7 Plochy z kombinované dlažby "</t>
  </si>
  <si>
    <t>573111114</t>
  </si>
  <si>
    <t>Postřik živičný infiltrační s posypem z asfaltu množství 2 kg/m2</t>
  </si>
  <si>
    <t>-527526554</t>
  </si>
  <si>
    <t>" mezi  Rmat a ŠD "</t>
  </si>
  <si>
    <t>573211111107</t>
  </si>
  <si>
    <t>Postřik živičný spojovací z asfaltu v množství 0,70 kg/m2</t>
  </si>
  <si>
    <t>-1111803233</t>
  </si>
  <si>
    <t>" mezi  ACO  a Rmat "</t>
  </si>
  <si>
    <t>577143121pc</t>
  </si>
  <si>
    <t>Barevný asfaltový beton vrstva obrusná ACO 8 (ABJ) tl 50 mm š přes 3 m -červený</t>
  </si>
  <si>
    <t>-120296675</t>
  </si>
  <si>
    <t>" barevný ACO  (ABJ III )"</t>
  </si>
  <si>
    <t>584121111</t>
  </si>
  <si>
    <t>Osazení silničních dílců z ŽB do lože z kameniva těženého tl do 40 mm</t>
  </si>
  <si>
    <t>-974436760</t>
  </si>
  <si>
    <t>22*1,5*2,45</t>
  </si>
  <si>
    <t>PANELY1m2</t>
  </si>
  <si>
    <t>PANELY2m2</t>
  </si>
  <si>
    <t>59381136011</t>
  </si>
  <si>
    <t>atyp beton. panel chodníkový  tl. 100mm/ š.1500mm / dl. ...proměnná</t>
  </si>
  <si>
    <t>-219679566</t>
  </si>
  <si>
    <t>" BT4.5 - ŽB  panel pro lavičky,  22ks "</t>
  </si>
  <si>
    <t>22*(1,5*2,45)</t>
  </si>
  <si>
    <t>59381136010</t>
  </si>
  <si>
    <t>atyp beton. panel chodníkový  tl. 100mm 1000x1000mm</t>
  </si>
  <si>
    <t>1608237369</t>
  </si>
  <si>
    <t>" BT 4.6/ skl. PANELY pro koše /7ks   "</t>
  </si>
  <si>
    <t>5912111112</t>
  </si>
  <si>
    <t>Kladení dlažby z kostek drobných z kamene do lože z drti fr.4/6   tl  30 mm, vč.spárování</t>
  </si>
  <si>
    <t>-522301029</t>
  </si>
  <si>
    <t xml:space="preserve"> " výkr. SO 02.4  Vzorové příčné řezy +výkr.  SO01.2"</t>
  </si>
  <si>
    <t>583801230</t>
  </si>
  <si>
    <t>kostka dlažební drobná, žula velikost 8/10 cm II tř</t>
  </si>
  <si>
    <t>55490833</t>
  </si>
  <si>
    <t>170,0*0,200*1,03</t>
  </si>
  <si>
    <t>45,0*0,200*1,03</t>
  </si>
  <si>
    <t>40,0*0,200*1,03</t>
  </si>
  <si>
    <t>59124111190</t>
  </si>
  <si>
    <t>Kladení dlažby z kostek drobných z kamene na MVC10    tl 30 mm  vč. spárování</t>
  </si>
  <si>
    <t>-863112798</t>
  </si>
  <si>
    <t>" kostka drobná 8/10 /pásy "</t>
  </si>
  <si>
    <t>29,0</t>
  </si>
  <si>
    <t>1223798813</t>
  </si>
  <si>
    <t>" BT 4.7 Plochy z kombin. dlažby: kostky 8/10 "</t>
  </si>
  <si>
    <t>29*0,200*1,03</t>
  </si>
  <si>
    <t>59684122011</t>
  </si>
  <si>
    <t>Kladení  beton.dlažby tl.80-100mm vel. do 0,09m2  komunikací do lože z malty MVC10, tl.30-50mm vč.spárování - do pásů</t>
  </si>
  <si>
    <t>844834009</t>
  </si>
  <si>
    <t>" dlaždice 200x200/ tl. do 100mm  do pásů "</t>
  </si>
  <si>
    <t>153,0</t>
  </si>
  <si>
    <t>592480300</t>
  </si>
  <si>
    <t>typový výrobek:  kámen dlažební betonový  20X20X8 cm šedý</t>
  </si>
  <si>
    <t>-536371137</t>
  </si>
  <si>
    <t>" dlaždice 200x200/ tl.80-100  do pásů "</t>
  </si>
  <si>
    <t>" z typového výrobku (např.Granit 200x200/80) "</t>
  </si>
  <si>
    <t>153,0*1,02</t>
  </si>
  <si>
    <t>59684122391</t>
  </si>
  <si>
    <t>Kladení velkoformát. beton.dlažby tl.100mm vel. přes 0,25m2  komunikací do lože z malty MVC10, tl.30mm vč.spárování -do pásů</t>
  </si>
  <si>
    <t>-740326424</t>
  </si>
  <si>
    <t>" dlaždice 600x600/ tl.100  do pásů "</t>
  </si>
  <si>
    <t>116,0</t>
  </si>
  <si>
    <t>592456820132</t>
  </si>
  <si>
    <t>atyp. prefabrikáty - dlažba betonová armovaná hladký povrch 60x60x10 cm  odstín přírodní</t>
  </si>
  <si>
    <t>854965927</t>
  </si>
  <si>
    <t xml:space="preserve"> " výkr. SO 02.4  Vzorové příčné řezy +výkr. SO01.2 "</t>
  </si>
  <si>
    <t>116,0*1,04</t>
  </si>
  <si>
    <t>59766112101</t>
  </si>
  <si>
    <t>Rigol dlážděný z dlažebních kostek (vč.jejich dodávky) drobných do lože z drti fr.4-6 tl 30 mm, spáry drt  fr.0-4</t>
  </si>
  <si>
    <t>-68533162</t>
  </si>
  <si>
    <t>" 4.1/ skl. MZK:  příčné odvodn. prahy v MZK "</t>
  </si>
  <si>
    <t>" z kostek do drti, skl. vzor. řez (výkr.SO02.02) /kostky v MZK"</t>
  </si>
  <si>
    <t>" kostka 8/10 (š.0,5m odvodnění) "</t>
  </si>
  <si>
    <t>91611112101</t>
  </si>
  <si>
    <t>Osazení obruby z drobných kostek bez boční opěry do lože z drti fr.4-6, tl.30, spáry drtí 0-4</t>
  </si>
  <si>
    <t>m</t>
  </si>
  <si>
    <t>-832679727</t>
  </si>
  <si>
    <t>" hlav. promenád.chodník: 2 řádek u obrub  "</t>
  </si>
  <si>
    <t>" každá strana  2-řádek, viz.vzor.řez "</t>
  </si>
  <si>
    <t>" 220,0m2 / (2*(0,1+0,1))=550mb chodníku"</t>
  </si>
  <si>
    <t>2*2*550,0</t>
  </si>
  <si>
    <t>-251456544</t>
  </si>
  <si>
    <t>2*2*550,0*0,024*1,03</t>
  </si>
  <si>
    <t>916241213</t>
  </si>
  <si>
    <t>Osazení obrubníku kamenného stojatého s boční opěrou do lože z betonu prostého</t>
  </si>
  <si>
    <t>-1356086958</t>
  </si>
  <si>
    <t>" BT 4.8 Obruba (všechny komunik.+ zp.plochy) "</t>
  </si>
  <si>
    <t>2941,0</t>
  </si>
  <si>
    <t>58380220010</t>
  </si>
  <si>
    <t>obrubník - krajník  kamenný přímý, materiálová skupina I/2   š.100/v.200mm  dl.100-300mm</t>
  </si>
  <si>
    <t>-1849823058</t>
  </si>
  <si>
    <t>" BT 4.8:  obruby z kamn. krajníků  (dl. 100-300mm) "</t>
  </si>
  <si>
    <t>2941,0*1,01</t>
  </si>
  <si>
    <t>998223011</t>
  </si>
  <si>
    <t>Přesun hmot pro pozemní komunikace s krytem dlážděným</t>
  </si>
  <si>
    <t>625103556</t>
  </si>
  <si>
    <t>SO 03 - VEŘEJNÉ OSVĚTLENÍ</t>
  </si>
  <si>
    <t>24209</t>
  </si>
  <si>
    <t xml:space="preserve">    5 - Komunikace (viz řezy a situace)</t>
  </si>
  <si>
    <t>745 - Elektromontáže - rozvody vodičů hliníkových</t>
  </si>
  <si>
    <t>M - Práce a dodávky M</t>
  </si>
  <si>
    <t xml:space="preserve">    21-M - Elektromontáže -(viz situace)</t>
  </si>
  <si>
    <t xml:space="preserve">    46-M - Zemní práce při extr.mont.pracích - (viz situace + řezy)</t>
  </si>
  <si>
    <t>Komunikace (viz řezy a situace)</t>
  </si>
  <si>
    <t>564741111</t>
  </si>
  <si>
    <t>Podklad z kameniva hrubého drceného vel. 32-63 mm tl 120 mm</t>
  </si>
  <si>
    <t>-1857931962</t>
  </si>
  <si>
    <t>564911411</t>
  </si>
  <si>
    <t>Podklad z asfaltového recyklátu tl 50 mm</t>
  </si>
  <si>
    <t>-40295352</t>
  </si>
  <si>
    <t>573111111</t>
  </si>
  <si>
    <t>Postřik živičný infiltrační s posypem z asfaltu množství 0,60 kg/m2</t>
  </si>
  <si>
    <t>1011943113</t>
  </si>
  <si>
    <t>577124131</t>
  </si>
  <si>
    <t>Asfaltový beton vrstva obrusná ACO 11 (ABS) tř. I tl 35 mm š do 3 m z modifikovaného asfaltu</t>
  </si>
  <si>
    <t>551097627</t>
  </si>
  <si>
    <t>745</t>
  </si>
  <si>
    <t>Elektromontáže - rozvody vodičů hliníkových</t>
  </si>
  <si>
    <t>745904112</t>
  </si>
  <si>
    <t>Příplatek k montáži kabelů za zatažení vodiče a kabelu do 2,00 kg</t>
  </si>
  <si>
    <t>293177402</t>
  </si>
  <si>
    <t>" viz. situace "                   2630,0</t>
  </si>
  <si>
    <t>Práce a dodávky M</t>
  </si>
  <si>
    <t>21-M</t>
  </si>
  <si>
    <t>Elektromontáže -(viz situace)</t>
  </si>
  <si>
    <t>210010019</t>
  </si>
  <si>
    <t>Montáž trubek plastových ohebných D 48 mm uložených volně</t>
  </si>
  <si>
    <t>64</t>
  </si>
  <si>
    <t>1392633555</t>
  </si>
  <si>
    <t>" viz. situace "                           2630,0</t>
  </si>
  <si>
    <t>345713520</t>
  </si>
  <si>
    <t>trubka elektroinstalační ohebná Kopoflex, HDPE+LDPE KF 09063</t>
  </si>
  <si>
    <t>128</t>
  </si>
  <si>
    <t>-1172066717</t>
  </si>
  <si>
    <t>2630,0*1,05</t>
  </si>
  <si>
    <t>2100206051-1</t>
  </si>
  <si>
    <t>Montáž konstrukce pod rozvaděč RA vč. zakrytí kabelů</t>
  </si>
  <si>
    <t>106315046</t>
  </si>
  <si>
    <t>154111400-0</t>
  </si>
  <si>
    <t>Konstrukce pod rozvaděč RA vč. zakrytí kabelů - viz situace</t>
  </si>
  <si>
    <t>-1973063568</t>
  </si>
  <si>
    <t>210020651-1</t>
  </si>
  <si>
    <t>Montáž  protivandalové konstrukce na reflektory na altánu</t>
  </si>
  <si>
    <t>-145839476</t>
  </si>
  <si>
    <t>1541101501-0</t>
  </si>
  <si>
    <t>Protivandalová konstrukce na reflektory na altánu - viz situace</t>
  </si>
  <si>
    <t>ks</t>
  </si>
  <si>
    <t>1423278185</t>
  </si>
  <si>
    <t>210100422</t>
  </si>
  <si>
    <t>Ukončení kabelů a vodičů kabelovou koncovkou do 4 žil do 1 kV včetně zapojení KSM 35 do 4x16 mm2</t>
  </si>
  <si>
    <t>-208213427</t>
  </si>
  <si>
    <t>" voz. schema "      148,0</t>
  </si>
  <si>
    <t>210190002</t>
  </si>
  <si>
    <t>Montáž rozvodnic běžných oceloplechových nebo plastových do 50 kg</t>
  </si>
  <si>
    <t>-689016281</t>
  </si>
  <si>
    <t>" viz. situace "         1</t>
  </si>
  <si>
    <t>357118010-0</t>
  </si>
  <si>
    <t>Rozvaděč RA - náplň viz výkres č.3</t>
  </si>
  <si>
    <t>-1407277698</t>
  </si>
  <si>
    <t>210202016</t>
  </si>
  <si>
    <t>Montáž svítidel výbojkových průmyslových stropních závěsných parkových na sloupek</t>
  </si>
  <si>
    <t>14186003</t>
  </si>
  <si>
    <t>348445500-0</t>
  </si>
  <si>
    <t>svítidlo venkovní výbojkové  70W SHC, které je již osazeno v centr.parku - viz situace</t>
  </si>
  <si>
    <t>-1207220606</t>
  </si>
  <si>
    <t>348445500-1</t>
  </si>
  <si>
    <t>svítidlo venkovní výbojkové 70W SHC, které je již osazeno v centr.parku požadovaná rezerva</t>
  </si>
  <si>
    <t>-567892697</t>
  </si>
  <si>
    <t>210202025</t>
  </si>
  <si>
    <t>Montáž svítidel výbojkových světlometů hmotnosti do 10 kg</t>
  </si>
  <si>
    <t>1722075624</t>
  </si>
  <si>
    <t>348743020-0</t>
  </si>
  <si>
    <t>světlomet na konstrukci altánu 35W - viz situace</t>
  </si>
  <si>
    <t>-1325899688</t>
  </si>
  <si>
    <t>348743020-1</t>
  </si>
  <si>
    <t>světlomet na konstrukci altánu 35W  - požadovaná rezerva</t>
  </si>
  <si>
    <t>-711522339</t>
  </si>
  <si>
    <t>210203818</t>
  </si>
  <si>
    <t>Montáž svítidel zemních štěrbinových LED průměru do 220 mm</t>
  </si>
  <si>
    <t>1861329330</t>
  </si>
  <si>
    <t>Montáž svítidel halogenových bodových stropních vestavných průměru do 200 mm</t>
  </si>
  <si>
    <t>348121100-0</t>
  </si>
  <si>
    <t>svítidloštěrbinové se zdrojem LED - viz situace</t>
  </si>
  <si>
    <t>1065355034</t>
  </si>
  <si>
    <t>348121100-1</t>
  </si>
  <si>
    <t>svítidloštěrbinové se zdrojem LED - požadovaná rezerva</t>
  </si>
  <si>
    <t>-69387544</t>
  </si>
  <si>
    <t>210203867-1</t>
  </si>
  <si>
    <t>Montáž protioslňující mřížky</t>
  </si>
  <si>
    <t>-435512669</t>
  </si>
  <si>
    <t>34823715001</t>
  </si>
  <si>
    <t>Protioslňující mřížka - viz situace</t>
  </si>
  <si>
    <t>-481903168</t>
  </si>
  <si>
    <t>210204002</t>
  </si>
  <si>
    <t>Montáž stožárů osvětlení parkových ocelových</t>
  </si>
  <si>
    <t>957916376</t>
  </si>
  <si>
    <t>316722-SB5</t>
  </si>
  <si>
    <t>kuželový stožár ALURA 5m - viz situace</t>
  </si>
  <si>
    <t>1641980437</t>
  </si>
  <si>
    <t>Sadový stožár bezpaticovy SB5 - viz situace</t>
  </si>
  <si>
    <t>210204201</t>
  </si>
  <si>
    <t>Montáž elektrovýzbroje stožárů osvětlení 1 okruh</t>
  </si>
  <si>
    <t>-1628454869</t>
  </si>
  <si>
    <t>316722-EKM 2035</t>
  </si>
  <si>
    <t>stožár.svorkovice - 2xE27, IP 43</t>
  </si>
  <si>
    <t>1044314003</t>
  </si>
  <si>
    <t>341110300</t>
  </si>
  <si>
    <t>kabel silový s Cu jádrem CYKY 3x1,5 mm2</t>
  </si>
  <si>
    <t>169199610</t>
  </si>
  <si>
    <t>5*5</t>
  </si>
  <si>
    <t>210220002</t>
  </si>
  <si>
    <t>Montáž uzemňovacích vedení vodičů FeZn pomocí svorek na povrchu drátem nebo lanem do 10 mm</t>
  </si>
  <si>
    <t>2032544799</t>
  </si>
  <si>
    <t>354410730</t>
  </si>
  <si>
    <t>drát průměr 10 mm FeZn</t>
  </si>
  <si>
    <t>kg</t>
  </si>
  <si>
    <t>463473134</t>
  </si>
  <si>
    <t>630/1.61</t>
  </si>
  <si>
    <t>210280001-1</t>
  </si>
  <si>
    <t>Manipulace v síti VO</t>
  </si>
  <si>
    <t>hod</t>
  </si>
  <si>
    <t>712558390</t>
  </si>
  <si>
    <t>210280003</t>
  </si>
  <si>
    <t>Zkoušky a prohlídky el rozvodů a zařízení celková prohlídka pro objem mtž prací do 1 000 000 Kč</t>
  </si>
  <si>
    <t>-1201756201</t>
  </si>
  <si>
    <t>210280010</t>
  </si>
  <si>
    <t>Příplatek k celkové prohlídce za dalších i započatých 500 000 Kč přes 1 000 000 Kč</t>
  </si>
  <si>
    <t>117789269</t>
  </si>
  <si>
    <t>210280542</t>
  </si>
  <si>
    <t>Měření impedance nulové smyčky okruhu vedení třífázového</t>
  </si>
  <si>
    <t>472952924</t>
  </si>
  <si>
    <t>210280712</t>
  </si>
  <si>
    <t>Měření intenzity osvětlení na pracovišti do 50 svítidel</t>
  </si>
  <si>
    <t>soubor</t>
  </si>
  <si>
    <t>913961767</t>
  </si>
  <si>
    <t>210810006</t>
  </si>
  <si>
    <t>Montáž měděných kabelů CYKY, CYKYD, CYKYDY, NYM, NYY, YSLY 750 V 3x2,5 mm2 uložených volně</t>
  </si>
  <si>
    <t>-231933549</t>
  </si>
  <si>
    <t>341110360</t>
  </si>
  <si>
    <t>kabel silový s Cu jádrem CYKY 3x2,5 mm2</t>
  </si>
  <si>
    <t>222046450</t>
  </si>
  <si>
    <t>50*1,05 "Přepočtené koeficientem množství</t>
  </si>
  <si>
    <t>210810013</t>
  </si>
  <si>
    <t>Montáž měděných kabelů CYKY, CYKYD, CYKYDY, NYM, NYY, YSLY 750 V 4x10mm2 uložených volně</t>
  </si>
  <si>
    <t>-1341693129</t>
  </si>
  <si>
    <t>341110760</t>
  </si>
  <si>
    <t>kabel silový s Cu jádrem CYKY 4x10 mm2</t>
  </si>
  <si>
    <t>1151226335</t>
  </si>
  <si>
    <t>170*1,05 "Přepočtené koeficientem množství</t>
  </si>
  <si>
    <t>210810014</t>
  </si>
  <si>
    <t>Montáž měděných kabelů CYKY, CYKYD, CYKYDY, NYM, NYY, YSLY 750 V 4x16mm2 uložených volně</t>
  </si>
  <si>
    <t>-1748202496</t>
  </si>
  <si>
    <t>" viz. situace "           160,0</t>
  </si>
  <si>
    <t>341110800</t>
  </si>
  <si>
    <t>kabel silový s Cu jádrem CYKY 4x16 mm2</t>
  </si>
  <si>
    <t>-1172912491</t>
  </si>
  <si>
    <t>160*1,05 "Přepočtené koeficientem množství</t>
  </si>
  <si>
    <t>210810016</t>
  </si>
  <si>
    <t>Montáž měděných kabelů CYKY, CYKYD, CYKYDY, NYM, NYY, YSLY 750 V 5x2,5 mm2 uložených volně</t>
  </si>
  <si>
    <t>1045664089</t>
  </si>
  <si>
    <t>" viz. situace "           1900,0</t>
  </si>
  <si>
    <t>341110940</t>
  </si>
  <si>
    <t>kabel silový s Cu jádrem CYKY 5x2,5 mm2</t>
  </si>
  <si>
    <t>-2041708466</t>
  </si>
  <si>
    <t>1900*1,05 "Přepočtené koeficientem množství</t>
  </si>
  <si>
    <t>46-M</t>
  </si>
  <si>
    <t>Zemní práce při extr.mont.pracích - (viz situace + řezy)</t>
  </si>
  <si>
    <t>460010024</t>
  </si>
  <si>
    <t>Vytyčení trasy vedení kabelového podzemního v zastavěném prostoru</t>
  </si>
  <si>
    <t>km</t>
  </si>
  <si>
    <t>-806796170</t>
  </si>
  <si>
    <t>" viz. situace "         330,0*0,001</t>
  </si>
  <si>
    <t>460050703</t>
  </si>
  <si>
    <t>Hloubení nezapažených jam pro stožáry veřejného osvětlení ručně v hornině tř 3</t>
  </si>
  <si>
    <t>-1317502707</t>
  </si>
  <si>
    <t>" viz. situace "        5</t>
  </si>
  <si>
    <t>48</t>
  </si>
  <si>
    <t>460080012</t>
  </si>
  <si>
    <t>Základové konstrukce z monolitického betonu C 8/10 bez bednění</t>
  </si>
  <si>
    <t>1641996409</t>
  </si>
  <si>
    <t>5*0,6*0,6*1,2</t>
  </si>
  <si>
    <t>49</t>
  </si>
  <si>
    <t>460200004-1</t>
  </si>
  <si>
    <t>Hloubení kabelových nezapažených rýh ručně š 20 cm, hl 20 cm, v hornině tř 4, přídavný výkop pro zemnič - viz situace</t>
  </si>
  <si>
    <t>-817765341</t>
  </si>
  <si>
    <t>50</t>
  </si>
  <si>
    <t>460200144</t>
  </si>
  <si>
    <t>Hloubení kabelových nezapažených rýh ručně š 35 cm, hl 60 cm, v hornině tř 4</t>
  </si>
  <si>
    <t>-456792728</t>
  </si>
  <si>
    <t>51</t>
  </si>
  <si>
    <t>460200244</t>
  </si>
  <si>
    <t>Hloubení kabelových nezapažených rýh ručně š 50 cm, hl 60 cm, v hornině tř 4</t>
  </si>
  <si>
    <t>-1517523852</t>
  </si>
  <si>
    <t>52</t>
  </si>
  <si>
    <t>460201554-1</t>
  </si>
  <si>
    <t>Hloubení kabelových nezapažených rýh ručně ostatních rozměrů v hornině tř 4 - sonda</t>
  </si>
  <si>
    <t>1548895814</t>
  </si>
  <si>
    <t>53</t>
  </si>
  <si>
    <t>460230414-1</t>
  </si>
  <si>
    <t>Odkop zeminy ručně pro štěrbinová svítidla v hornině tř 3 a 4 - viz počet svítidel</t>
  </si>
  <si>
    <t>-1647080462</t>
  </si>
  <si>
    <t>54</t>
  </si>
  <si>
    <t>460421112</t>
  </si>
  <si>
    <t>Lože kabelů z písku nebo štěrkopísku tl 10 cm nad kabel, zakryté cihlami, š lože do 30 cm</t>
  </si>
  <si>
    <t>1527885537</t>
  </si>
  <si>
    <t>55</t>
  </si>
  <si>
    <t>460421113</t>
  </si>
  <si>
    <t>Lože kabelů z písku nebo štěrkopísku tl 10 cm nad kabel, zakryté cihlami, š lože do 45 cm</t>
  </si>
  <si>
    <t>891307913</t>
  </si>
  <si>
    <t>56</t>
  </si>
  <si>
    <t>460560004-1</t>
  </si>
  <si>
    <t>Zásyp rýh ručně šířky 20 cm, hloubky 20 cm, z horniny třídy 4 - viz situace</t>
  </si>
  <si>
    <t>-274058616</t>
  </si>
  <si>
    <t>57</t>
  </si>
  <si>
    <t>460560124</t>
  </si>
  <si>
    <t>Zásyp rýh ručně šířky 35 cm, hloubky 40 cm, z horniny třídy 4</t>
  </si>
  <si>
    <t>1225471837</t>
  </si>
  <si>
    <t>58</t>
  </si>
  <si>
    <t>460560224</t>
  </si>
  <si>
    <t>Zásyp rýh ručně šířky 50 cm, hloubky 40 cm, z horniny třídy 4</t>
  </si>
  <si>
    <t>-1006993719</t>
  </si>
  <si>
    <t>59</t>
  </si>
  <si>
    <t>460561604-1</t>
  </si>
  <si>
    <t>Zásyp rýh ručně ostatních rozměrů, z horniny třídy 4 - sonda</t>
  </si>
  <si>
    <t>42042099</t>
  </si>
  <si>
    <t>60</t>
  </si>
  <si>
    <t>460600021</t>
  </si>
  <si>
    <t>Vodorovné přemístění horniny jakékoliv třídy do 50 m</t>
  </si>
  <si>
    <t>-1546308027</t>
  </si>
  <si>
    <t>160*0,35*0,2</t>
  </si>
  <si>
    <t>330*0,5*0,2</t>
  </si>
  <si>
    <t>55*PI*(0,2)^2*0,2</t>
  </si>
  <si>
    <t>61</t>
  </si>
  <si>
    <t>460600031</t>
  </si>
  <si>
    <t>Příplatek k vodorovnému přemístění horniny za každých dalších 1000 m</t>
  </si>
  <si>
    <t>-419941032</t>
  </si>
  <si>
    <t>25*47,742</t>
  </si>
  <si>
    <t>62</t>
  </si>
  <si>
    <t>460620013</t>
  </si>
  <si>
    <t>Provizorní úprava terénu se zhutněním, v hornině tř 3</t>
  </si>
  <si>
    <t>-1433099875</t>
  </si>
  <si>
    <t>160*0,35+330*0,5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</si>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</sst>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36"/>
      <name val="Trebuchet MS"/>
      <family val="2"/>
    </font>
    <font>
      <sz val="8"/>
      <color indexed="10"/>
      <name val="Trebuchet MS"/>
      <family val="2"/>
    </font>
    <font>
      <sz val="8"/>
      <color indexed="63"/>
      <name val="Trebuchet MS"/>
      <family val="2"/>
    </font>
    <font>
      <sz val="8"/>
      <color indexed="32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8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46" fillId="19" borderId="1" applyNumberFormat="0" applyAlignment="0" applyProtection="0"/>
    <xf numFmtId="0" fontId="72" fillId="0" borderId="2" applyNumberFormat="0" applyFill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5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44" fillId="3" borderId="1" applyNumberFormat="0" applyAlignment="0" applyProtection="0"/>
    <xf numFmtId="0" fontId="54" fillId="21" borderId="6" applyNumberFormat="0" applyAlignment="0" applyProtection="0"/>
    <xf numFmtId="0" fontId="54" fillId="22" borderId="7" applyNumberFormat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12" borderId="0" applyNumberFormat="0" applyBorder="0" applyAlignment="0" applyProtection="0"/>
    <xf numFmtId="0" fontId="73" fillId="23" borderId="0" applyNumberFormat="0" applyBorder="0" applyAlignment="0" applyProtection="0"/>
    <xf numFmtId="0" fontId="4" fillId="0" borderId="0" applyAlignment="0">
      <protection locked="0"/>
    </xf>
    <xf numFmtId="0" fontId="38" fillId="4" borderId="11" applyNumberFormat="0" applyFont="0" applyAlignment="0" applyProtection="0"/>
    <xf numFmtId="0" fontId="45" fillId="19" borderId="12" applyNumberFormat="0" applyAlignment="0" applyProtection="0"/>
    <xf numFmtId="0" fontId="40" fillId="0" borderId="0" applyNumberFormat="0" applyFill="0" applyBorder="0" applyAlignment="0" applyProtection="0"/>
    <xf numFmtId="0" fontId="4" fillId="4" borderId="11" applyNumberFormat="0" applyFont="0" applyAlignment="0" applyProtection="0"/>
    <xf numFmtId="0" fontId="59" fillId="0" borderId="13" applyNumberFormat="0" applyFill="0" applyAlignment="0" applyProtection="0"/>
    <xf numFmtId="9" fontId="38" fillId="0" borderId="0" applyFont="0" applyFill="0" applyBorder="0" applyAlignment="0" applyProtection="0"/>
    <xf numFmtId="0" fontId="68" fillId="0" borderId="14" applyNumberFormat="0" applyFill="0" applyAlignment="0" applyProtection="0"/>
    <xf numFmtId="0" fontId="60" fillId="0" borderId="15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3" borderId="1" applyNumberFormat="0" applyAlignment="0" applyProtection="0"/>
    <xf numFmtId="0" fontId="63" fillId="25" borderId="1" applyNumberFormat="0" applyAlignment="0" applyProtection="0"/>
    <xf numFmtId="0" fontId="45" fillId="25" borderId="12" applyNumberFormat="0" applyAlignment="0" applyProtection="0"/>
    <xf numFmtId="0" fontId="7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</cellStyleXfs>
  <cellXfs count="37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12" borderId="0" xfId="0" applyFont="1" applyFill="1" applyAlignment="1">
      <alignment horizontal="left" vertical="center"/>
    </xf>
    <xf numFmtId="0" fontId="4" fillId="12" borderId="0" xfId="0" applyFont="1" applyFill="1" applyAlignment="1">
      <alignment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7" fillId="25" borderId="23" xfId="0" applyFont="1" applyFill="1" applyBorder="1" applyAlignment="1">
      <alignment horizontal="left" vertical="center"/>
    </xf>
    <xf numFmtId="0" fontId="4" fillId="25" borderId="24" xfId="0" applyFont="1" applyFill="1" applyBorder="1" applyAlignment="1">
      <alignment vertical="center"/>
    </xf>
    <xf numFmtId="0" fontId="7" fillId="25" borderId="24" xfId="0" applyFont="1" applyFill="1" applyBorder="1" applyAlignment="1">
      <alignment horizontal="center" vertical="center"/>
    </xf>
    <xf numFmtId="4" fontId="7" fillId="25" borderId="24" xfId="0" applyNumberFormat="1" applyFont="1" applyFill="1" applyBorder="1" applyAlignment="1">
      <alignment vertical="center"/>
    </xf>
    <xf numFmtId="0" fontId="4" fillId="25" borderId="20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25" borderId="32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4" fillId="0" borderId="3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74" fontId="24" fillId="0" borderId="0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3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74" fontId="30" fillId="0" borderId="0" xfId="0" applyNumberFormat="1" applyFont="1" applyBorder="1" applyAlignment="1">
      <alignment vertical="center"/>
    </xf>
    <xf numFmtId="4" fontId="30" fillId="0" borderId="3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30" fillId="0" borderId="37" xfId="0" applyNumberFormat="1" applyFont="1" applyBorder="1" applyAlignment="1">
      <alignment vertical="center"/>
    </xf>
    <xf numFmtId="4" fontId="30" fillId="0" borderId="38" xfId="0" applyNumberFormat="1" applyFont="1" applyBorder="1" applyAlignment="1">
      <alignment vertical="center"/>
    </xf>
    <xf numFmtId="174" fontId="30" fillId="0" borderId="38" xfId="0" applyNumberFormat="1" applyFont="1" applyBorder="1" applyAlignment="1">
      <alignment vertical="center"/>
    </xf>
    <xf numFmtId="4" fontId="30" fillId="0" borderId="39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vertical="center" wrapText="1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4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5" borderId="24" xfId="0" applyFont="1" applyFill="1" applyBorder="1" applyAlignment="1">
      <alignment horizontal="right" vertical="center"/>
    </xf>
    <xf numFmtId="0" fontId="4" fillId="25" borderId="24" xfId="0" applyFont="1" applyFill="1" applyBorder="1" applyAlignment="1" applyProtection="1">
      <alignment vertical="center"/>
      <protection locked="0"/>
    </xf>
    <xf numFmtId="0" fontId="4" fillId="25" borderId="41" xfId="0" applyFont="1" applyFill="1" applyBorder="1" applyAlignment="1">
      <alignment vertical="center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 applyProtection="1">
      <alignment vertical="center"/>
      <protection locked="0"/>
    </xf>
    <xf numFmtId="0" fontId="6" fillId="25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8" xfId="0" applyFont="1" applyBorder="1" applyAlignment="1">
      <alignment horizontal="left" vertical="center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 applyProtection="1">
      <alignment vertical="center"/>
      <protection locked="0"/>
    </xf>
    <xf numFmtId="4" fontId="9" fillId="0" borderId="38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vertical="center"/>
    </xf>
    <xf numFmtId="0" fontId="10" fillId="0" borderId="38" xfId="0" applyFont="1" applyBorder="1" applyAlignment="1" applyProtection="1">
      <alignment vertical="center"/>
      <protection locked="0"/>
    </xf>
    <xf numFmtId="4" fontId="10" fillId="0" borderId="38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6" fillId="25" borderId="33" xfId="0" applyFont="1" applyFill="1" applyBorder="1" applyAlignment="1">
      <alignment horizontal="center" vertical="center" wrapText="1"/>
    </xf>
    <xf numFmtId="0" fontId="6" fillId="25" borderId="34" xfId="0" applyFont="1" applyFill="1" applyBorder="1" applyAlignment="1">
      <alignment horizontal="center" vertical="center" wrapText="1"/>
    </xf>
    <xf numFmtId="0" fontId="32" fillId="25" borderId="34" xfId="0" applyFont="1" applyFill="1" applyBorder="1" applyAlignment="1" applyProtection="1">
      <alignment horizontal="center" vertical="center" wrapText="1"/>
      <protection locked="0"/>
    </xf>
    <xf numFmtId="0" fontId="6" fillId="25" borderId="35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74" fontId="33" fillId="0" borderId="28" xfId="0" applyNumberFormat="1" applyFont="1" applyBorder="1" applyAlignment="1">
      <alignment/>
    </xf>
    <xf numFmtId="174" fontId="33" fillId="0" borderId="29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1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4" fillId="0" borderId="19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49" fontId="4" fillId="0" borderId="42" xfId="0" applyNumberFormat="1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175" fontId="4" fillId="0" borderId="42" xfId="0" applyNumberFormat="1" applyFont="1" applyBorder="1" applyAlignment="1" applyProtection="1">
      <alignment vertical="center"/>
      <protection/>
    </xf>
    <xf numFmtId="4" fontId="4" fillId="4" borderId="42" xfId="0" applyNumberFormat="1" applyFont="1" applyFill="1" applyBorder="1" applyAlignment="1" applyProtection="1">
      <alignment vertical="center"/>
      <protection locked="0"/>
    </xf>
    <xf numFmtId="4" fontId="4" fillId="0" borderId="42" xfId="0" applyNumberFormat="1" applyFont="1" applyBorder="1" applyAlignment="1" applyProtection="1">
      <alignment vertical="center"/>
      <protection/>
    </xf>
    <xf numFmtId="0" fontId="5" fillId="4" borderId="42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3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175" fontId="14" fillId="0" borderId="0" xfId="0" applyNumberFormat="1" applyFont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3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75" fontId="14" fillId="0" borderId="0" xfId="0" applyNumberFormat="1" applyFont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75" fontId="15" fillId="0" borderId="0" xfId="0" applyNumberFormat="1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3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75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175" fontId="1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7" fillId="0" borderId="42" xfId="0" applyFont="1" applyBorder="1" applyAlignment="1" applyProtection="1">
      <alignment horizontal="center" vertical="center"/>
      <protection/>
    </xf>
    <xf numFmtId="49" fontId="37" fillId="0" borderId="42" xfId="0" applyNumberFormat="1" applyFont="1" applyBorder="1" applyAlignment="1" applyProtection="1">
      <alignment horizontal="left" vertical="center" wrapText="1"/>
      <protection/>
    </xf>
    <xf numFmtId="0" fontId="37" fillId="0" borderId="42" xfId="0" applyFont="1" applyBorder="1" applyAlignment="1" applyProtection="1">
      <alignment horizontal="left" vertical="center" wrapText="1"/>
      <protection/>
    </xf>
    <xf numFmtId="0" fontId="37" fillId="0" borderId="42" xfId="0" applyFont="1" applyBorder="1" applyAlignment="1" applyProtection="1">
      <alignment horizontal="center" vertical="center" wrapText="1"/>
      <protection/>
    </xf>
    <xf numFmtId="175" fontId="37" fillId="0" borderId="42" xfId="0" applyNumberFormat="1" applyFont="1" applyBorder="1" applyAlignment="1" applyProtection="1">
      <alignment vertical="center"/>
      <protection/>
    </xf>
    <xf numFmtId="4" fontId="37" fillId="4" borderId="42" xfId="0" applyNumberFormat="1" applyFont="1" applyFill="1" applyBorder="1" applyAlignment="1" applyProtection="1">
      <alignment vertical="center"/>
      <protection locked="0"/>
    </xf>
    <xf numFmtId="4" fontId="37" fillId="0" borderId="42" xfId="0" applyNumberFormat="1" applyFont="1" applyBorder="1" applyAlignment="1" applyProtection="1">
      <alignment vertical="center"/>
      <protection/>
    </xf>
    <xf numFmtId="0" fontId="37" fillId="0" borderId="19" xfId="0" applyFont="1" applyBorder="1" applyAlignment="1">
      <alignment vertical="center"/>
    </xf>
    <xf numFmtId="0" fontId="37" fillId="4" borderId="42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39" fillId="12" borderId="0" xfId="60" applyFill="1" applyAlignment="1">
      <alignment/>
    </xf>
    <xf numFmtId="0" fontId="47" fillId="0" borderId="0" xfId="60" applyFont="1" applyAlignment="1">
      <alignment horizontal="center" vertical="center"/>
    </xf>
    <xf numFmtId="0" fontId="48" fillId="12" borderId="0" xfId="0" applyFont="1" applyFill="1" applyAlignment="1">
      <alignment horizontal="left" vertical="center"/>
    </xf>
    <xf numFmtId="0" fontId="49" fillId="12" borderId="0" xfId="0" applyFont="1" applyFill="1" applyAlignment="1">
      <alignment vertical="center"/>
    </xf>
    <xf numFmtId="0" fontId="50" fillId="12" borderId="0" xfId="60" applyFont="1" applyFill="1" applyAlignment="1">
      <alignment vertical="center"/>
    </xf>
    <xf numFmtId="0" fontId="16" fillId="12" borderId="0" xfId="0" applyFont="1" applyFill="1" applyAlignment="1" applyProtection="1">
      <alignment horizontal="left" vertical="center"/>
      <protection/>
    </xf>
    <xf numFmtId="0" fontId="49" fillId="12" borderId="0" xfId="0" applyFont="1" applyFill="1" applyAlignment="1" applyProtection="1">
      <alignment vertical="center"/>
      <protection/>
    </xf>
    <xf numFmtId="0" fontId="48" fillId="12" borderId="0" xfId="0" applyFont="1" applyFill="1" applyAlignment="1" applyProtection="1">
      <alignment horizontal="left" vertical="center"/>
      <protection/>
    </xf>
    <xf numFmtId="0" fontId="50" fillId="12" borderId="0" xfId="60" applyFont="1" applyFill="1" applyAlignment="1" applyProtection="1">
      <alignment vertical="center"/>
      <protection/>
    </xf>
    <xf numFmtId="0" fontId="49" fillId="12" borderId="0" xfId="0" applyFont="1" applyFill="1" applyAlignment="1" applyProtection="1">
      <alignment vertical="center"/>
      <protection locked="0"/>
    </xf>
    <xf numFmtId="0" fontId="4" fillId="0" borderId="0" xfId="74" applyAlignment="1">
      <alignment vertical="top"/>
      <protection locked="0"/>
    </xf>
    <xf numFmtId="0" fontId="4" fillId="0" borderId="43" xfId="74" applyFont="1" applyBorder="1" applyAlignment="1">
      <alignment vertical="center" wrapText="1"/>
      <protection locked="0"/>
    </xf>
    <xf numFmtId="0" fontId="4" fillId="0" borderId="44" xfId="74" applyFont="1" applyBorder="1" applyAlignment="1">
      <alignment vertical="center" wrapText="1"/>
      <protection locked="0"/>
    </xf>
    <xf numFmtId="0" fontId="4" fillId="0" borderId="45" xfId="74" applyFont="1" applyBorder="1" applyAlignment="1">
      <alignment vertical="center" wrapText="1"/>
      <protection locked="0"/>
    </xf>
    <xf numFmtId="0" fontId="4" fillId="0" borderId="46" xfId="74" applyFont="1" applyBorder="1" applyAlignment="1">
      <alignment horizontal="center" vertical="center" wrapText="1"/>
      <protection locked="0"/>
    </xf>
    <xf numFmtId="0" fontId="4" fillId="0" borderId="47" xfId="74" applyFont="1" applyBorder="1" applyAlignment="1">
      <alignment horizontal="center" vertical="center" wrapText="1"/>
      <protection locked="0"/>
    </xf>
    <xf numFmtId="0" fontId="4" fillId="0" borderId="0" xfId="74" applyAlignment="1">
      <alignment horizontal="center" vertical="center"/>
      <protection locked="0"/>
    </xf>
    <xf numFmtId="0" fontId="4" fillId="0" borderId="46" xfId="74" applyFont="1" applyBorder="1" applyAlignment="1">
      <alignment vertical="center" wrapText="1"/>
      <protection locked="0"/>
    </xf>
    <xf numFmtId="0" fontId="4" fillId="0" borderId="47" xfId="74" applyFont="1" applyBorder="1" applyAlignment="1">
      <alignment vertical="center" wrapText="1"/>
      <protection locked="0"/>
    </xf>
    <xf numFmtId="0" fontId="29" fillId="0" borderId="0" xfId="74" applyFont="1" applyBorder="1" applyAlignment="1">
      <alignment horizontal="left" vertical="center" wrapText="1"/>
      <protection locked="0"/>
    </xf>
    <xf numFmtId="0" fontId="6" fillId="0" borderId="0" xfId="74" applyFont="1" applyBorder="1" applyAlignment="1">
      <alignment horizontal="left" vertical="center" wrapText="1"/>
      <protection locked="0"/>
    </xf>
    <xf numFmtId="0" fontId="6" fillId="0" borderId="46" xfId="74" applyFont="1" applyBorder="1" applyAlignment="1">
      <alignment vertical="center" wrapText="1"/>
      <protection locked="0"/>
    </xf>
    <xf numFmtId="0" fontId="6" fillId="0" borderId="0" xfId="74" applyFont="1" applyBorder="1" applyAlignment="1">
      <alignment vertical="center" wrapText="1"/>
      <protection locked="0"/>
    </xf>
    <xf numFmtId="0" fontId="6" fillId="0" borderId="0" xfId="74" applyFont="1" applyBorder="1" applyAlignment="1">
      <alignment vertical="center"/>
      <protection locked="0"/>
    </xf>
    <xf numFmtId="0" fontId="6" fillId="0" borderId="0" xfId="74" applyFont="1" applyBorder="1" applyAlignment="1">
      <alignment horizontal="left" vertical="center"/>
      <protection locked="0"/>
    </xf>
    <xf numFmtId="49" fontId="6" fillId="0" borderId="0" xfId="74" applyNumberFormat="1" applyFont="1" applyBorder="1" applyAlignment="1">
      <alignment vertical="center" wrapText="1"/>
      <protection locked="0"/>
    </xf>
    <xf numFmtId="0" fontId="4" fillId="0" borderId="48" xfId="74" applyFont="1" applyBorder="1" applyAlignment="1">
      <alignment vertical="center" wrapText="1"/>
      <protection locked="0"/>
    </xf>
    <xf numFmtId="0" fontId="49" fillId="0" borderId="49" xfId="74" applyFont="1" applyBorder="1" applyAlignment="1">
      <alignment vertical="center" wrapText="1"/>
      <protection locked="0"/>
    </xf>
    <xf numFmtId="0" fontId="4" fillId="0" borderId="50" xfId="74" applyFont="1" applyBorder="1" applyAlignment="1">
      <alignment vertical="center" wrapText="1"/>
      <protection locked="0"/>
    </xf>
    <xf numFmtId="0" fontId="4" fillId="0" borderId="0" xfId="74" applyFont="1" applyBorder="1" applyAlignment="1">
      <alignment vertical="top"/>
      <protection locked="0"/>
    </xf>
    <xf numFmtId="0" fontId="4" fillId="0" borderId="0" xfId="74" applyFont="1" applyAlignment="1">
      <alignment vertical="top"/>
      <protection locked="0"/>
    </xf>
    <xf numFmtId="0" fontId="4" fillId="0" borderId="43" xfId="74" applyFont="1" applyBorder="1" applyAlignment="1">
      <alignment horizontal="left" vertical="center"/>
      <protection locked="0"/>
    </xf>
    <xf numFmtId="0" fontId="4" fillId="0" borderId="44" xfId="74" applyFont="1" applyBorder="1" applyAlignment="1">
      <alignment horizontal="left" vertical="center"/>
      <protection locked="0"/>
    </xf>
    <xf numFmtId="0" fontId="4" fillId="0" borderId="45" xfId="74" applyFont="1" applyBorder="1" applyAlignment="1">
      <alignment horizontal="left" vertical="center"/>
      <protection locked="0"/>
    </xf>
    <xf numFmtId="0" fontId="4" fillId="0" borderId="46" xfId="74" applyFont="1" applyBorder="1" applyAlignment="1">
      <alignment horizontal="left" vertical="center"/>
      <protection locked="0"/>
    </xf>
    <xf numFmtId="0" fontId="4" fillId="0" borderId="47" xfId="74" applyFont="1" applyBorder="1" applyAlignment="1">
      <alignment horizontal="left" vertical="center"/>
      <protection locked="0"/>
    </xf>
    <xf numFmtId="0" fontId="29" fillId="0" borderId="0" xfId="74" applyFont="1" applyBorder="1" applyAlignment="1">
      <alignment horizontal="left" vertical="center"/>
      <protection locked="0"/>
    </xf>
    <xf numFmtId="0" fontId="8" fillId="0" borderId="0" xfId="74" applyFont="1" applyAlignment="1">
      <alignment horizontal="left" vertical="center"/>
      <protection locked="0"/>
    </xf>
    <xf numFmtId="0" fontId="29" fillId="0" borderId="49" xfId="74" applyFont="1" applyBorder="1" applyAlignment="1">
      <alignment horizontal="left" vertical="center"/>
      <protection locked="0"/>
    </xf>
    <xf numFmtId="0" fontId="29" fillId="0" borderId="49" xfId="74" applyFont="1" applyBorder="1" applyAlignment="1">
      <alignment horizontal="center" vertical="center"/>
      <protection locked="0"/>
    </xf>
    <xf numFmtId="0" fontId="8" fillId="0" borderId="49" xfId="74" applyFont="1" applyBorder="1" applyAlignment="1">
      <alignment horizontal="left" vertical="center"/>
      <protection locked="0"/>
    </xf>
    <xf numFmtId="0" fontId="23" fillId="0" borderId="0" xfId="74" applyFont="1" applyBorder="1" applyAlignment="1">
      <alignment horizontal="left" vertical="center"/>
      <protection locked="0"/>
    </xf>
    <xf numFmtId="0" fontId="6" fillId="0" borderId="0" xfId="74" applyFont="1" applyAlignment="1">
      <alignment horizontal="left" vertical="center"/>
      <protection locked="0"/>
    </xf>
    <xf numFmtId="0" fontId="6" fillId="0" borderId="0" xfId="74" applyFont="1" applyBorder="1" applyAlignment="1">
      <alignment horizontal="center" vertical="center"/>
      <protection locked="0"/>
    </xf>
    <xf numFmtId="0" fontId="6" fillId="0" borderId="46" xfId="74" applyFont="1" applyBorder="1" applyAlignment="1">
      <alignment horizontal="left" vertical="center"/>
      <protection locked="0"/>
    </xf>
    <xf numFmtId="0" fontId="6" fillId="0" borderId="0" xfId="74" applyFont="1" applyFill="1" applyBorder="1" applyAlignment="1">
      <alignment horizontal="left" vertical="center"/>
      <protection locked="0"/>
    </xf>
    <xf numFmtId="0" fontId="6" fillId="0" borderId="0" xfId="74" applyFont="1" applyFill="1" applyBorder="1" applyAlignment="1">
      <alignment horizontal="center" vertical="center"/>
      <protection locked="0"/>
    </xf>
    <xf numFmtId="0" fontId="4" fillId="0" borderId="48" xfId="74" applyFont="1" applyBorder="1" applyAlignment="1">
      <alignment horizontal="left" vertical="center"/>
      <protection locked="0"/>
    </xf>
    <xf numFmtId="0" fontId="49" fillId="0" borderId="49" xfId="74" applyFont="1" applyBorder="1" applyAlignment="1">
      <alignment horizontal="left" vertical="center"/>
      <protection locked="0"/>
    </xf>
    <xf numFmtId="0" fontId="4" fillId="0" borderId="50" xfId="74" applyFont="1" applyBorder="1" applyAlignment="1">
      <alignment horizontal="left" vertical="center"/>
      <protection locked="0"/>
    </xf>
    <xf numFmtId="0" fontId="4" fillId="0" borderId="0" xfId="74" applyFont="1" applyBorder="1" applyAlignment="1">
      <alignment horizontal="left" vertical="center"/>
      <protection locked="0"/>
    </xf>
    <xf numFmtId="0" fontId="49" fillId="0" borderId="0" xfId="74" applyFont="1" applyBorder="1" applyAlignment="1">
      <alignment horizontal="left" vertical="center"/>
      <protection locked="0"/>
    </xf>
    <xf numFmtId="0" fontId="8" fillId="0" borderId="0" xfId="74" applyFont="1" applyBorder="1" applyAlignment="1">
      <alignment horizontal="left" vertical="center"/>
      <protection locked="0"/>
    </xf>
    <xf numFmtId="0" fontId="6" fillId="0" borderId="49" xfId="74" applyFont="1" applyBorder="1" applyAlignment="1">
      <alignment horizontal="left" vertical="center"/>
      <protection locked="0"/>
    </xf>
    <xf numFmtId="0" fontId="4" fillId="0" borderId="0" xfId="74" applyFont="1" applyBorder="1" applyAlignment="1">
      <alignment horizontal="left" vertical="center" wrapText="1"/>
      <protection locked="0"/>
    </xf>
    <xf numFmtId="0" fontId="6" fillId="0" borderId="0" xfId="74" applyFont="1" applyBorder="1" applyAlignment="1">
      <alignment horizontal="center" vertical="center" wrapText="1"/>
      <protection locked="0"/>
    </xf>
    <xf numFmtId="0" fontId="4" fillId="0" borderId="43" xfId="74" applyFont="1" applyBorder="1" applyAlignment="1">
      <alignment horizontal="left" vertical="center" wrapText="1"/>
      <protection locked="0"/>
    </xf>
    <xf numFmtId="0" fontId="4" fillId="0" borderId="44" xfId="74" applyFont="1" applyBorder="1" applyAlignment="1">
      <alignment horizontal="left" vertical="center" wrapText="1"/>
      <protection locked="0"/>
    </xf>
    <xf numFmtId="0" fontId="4" fillId="0" borderId="45" xfId="74" applyFont="1" applyBorder="1" applyAlignment="1">
      <alignment horizontal="left" vertical="center" wrapText="1"/>
      <protection locked="0"/>
    </xf>
    <xf numFmtId="0" fontId="4" fillId="0" borderId="46" xfId="74" applyFont="1" applyBorder="1" applyAlignment="1">
      <alignment horizontal="left" vertical="center" wrapText="1"/>
      <protection locked="0"/>
    </xf>
    <xf numFmtId="0" fontId="4" fillId="0" borderId="47" xfId="74" applyFont="1" applyBorder="1" applyAlignment="1">
      <alignment horizontal="left" vertical="center" wrapText="1"/>
      <protection locked="0"/>
    </xf>
    <xf numFmtId="0" fontId="8" fillId="0" borderId="46" xfId="74" applyFont="1" applyBorder="1" applyAlignment="1">
      <alignment horizontal="left" vertical="center" wrapText="1"/>
      <protection locked="0"/>
    </xf>
    <xf numFmtId="0" fontId="8" fillId="0" borderId="47" xfId="74" applyFont="1" applyBorder="1" applyAlignment="1">
      <alignment horizontal="left" vertical="center" wrapText="1"/>
      <protection locked="0"/>
    </xf>
    <xf numFmtId="0" fontId="6" fillId="0" borderId="46" xfId="74" applyFont="1" applyBorder="1" applyAlignment="1">
      <alignment horizontal="left" vertical="center" wrapText="1"/>
      <protection locked="0"/>
    </xf>
    <xf numFmtId="0" fontId="6" fillId="0" borderId="47" xfId="74" applyFont="1" applyBorder="1" applyAlignment="1">
      <alignment horizontal="left" vertical="center" wrapText="1"/>
      <protection locked="0"/>
    </xf>
    <xf numFmtId="0" fontId="6" fillId="0" borderId="47" xfId="74" applyFont="1" applyBorder="1" applyAlignment="1">
      <alignment horizontal="left" vertical="center"/>
      <protection locked="0"/>
    </xf>
    <xf numFmtId="0" fontId="6" fillId="0" borderId="48" xfId="74" applyFont="1" applyBorder="1" applyAlignment="1">
      <alignment horizontal="left" vertical="center" wrapText="1"/>
      <protection locked="0"/>
    </xf>
    <xf numFmtId="0" fontId="6" fillId="0" borderId="49" xfId="74" applyFont="1" applyBorder="1" applyAlignment="1">
      <alignment horizontal="left" vertical="center" wrapText="1"/>
      <protection locked="0"/>
    </xf>
    <xf numFmtId="0" fontId="6" fillId="0" borderId="50" xfId="74" applyFont="1" applyBorder="1" applyAlignment="1">
      <alignment horizontal="left" vertical="center" wrapText="1"/>
      <protection locked="0"/>
    </xf>
    <xf numFmtId="0" fontId="6" fillId="0" borderId="0" xfId="74" applyFont="1" applyBorder="1" applyAlignment="1">
      <alignment horizontal="left" vertical="top"/>
      <protection locked="0"/>
    </xf>
    <xf numFmtId="0" fontId="6" fillId="0" borderId="0" xfId="74" applyFont="1" applyBorder="1" applyAlignment="1">
      <alignment horizontal="center" vertical="top"/>
      <protection locked="0"/>
    </xf>
    <xf numFmtId="0" fontId="6" fillId="0" borderId="48" xfId="74" applyFont="1" applyBorder="1" applyAlignment="1">
      <alignment horizontal="left" vertical="center"/>
      <protection locked="0"/>
    </xf>
    <xf numFmtId="0" fontId="6" fillId="0" borderId="50" xfId="74" applyFont="1" applyBorder="1" applyAlignment="1">
      <alignment horizontal="left" vertical="center"/>
      <protection locked="0"/>
    </xf>
    <xf numFmtId="0" fontId="8" fillId="0" borderId="0" xfId="74" applyFont="1" applyAlignment="1">
      <alignment vertical="center"/>
      <protection locked="0"/>
    </xf>
    <xf numFmtId="0" fontId="29" fillId="0" borderId="0" xfId="74" applyFont="1" applyBorder="1" applyAlignment="1">
      <alignment vertical="center"/>
      <protection locked="0"/>
    </xf>
    <xf numFmtId="0" fontId="8" fillId="0" borderId="49" xfId="74" applyFont="1" applyBorder="1" applyAlignment="1">
      <alignment vertical="center"/>
      <protection locked="0"/>
    </xf>
    <xf numFmtId="0" fontId="29" fillId="0" borderId="49" xfId="74" applyFont="1" applyBorder="1" applyAlignment="1">
      <alignment vertical="center"/>
      <protection locked="0"/>
    </xf>
    <xf numFmtId="0" fontId="4" fillId="0" borderId="0" xfId="74" applyBorder="1" applyAlignment="1">
      <alignment vertical="top"/>
      <protection locked="0"/>
    </xf>
    <xf numFmtId="49" fontId="6" fillId="0" borderId="0" xfId="74" applyNumberFormat="1" applyFont="1" applyBorder="1" applyAlignment="1">
      <alignment horizontal="left" vertical="center"/>
      <protection locked="0"/>
    </xf>
    <xf numFmtId="0" fontId="4" fillId="0" borderId="49" xfId="74" applyBorder="1" applyAlignment="1">
      <alignment vertical="top"/>
      <protection locked="0"/>
    </xf>
    <xf numFmtId="0" fontId="6" fillId="0" borderId="44" xfId="74" applyFont="1" applyBorder="1" applyAlignment="1">
      <alignment horizontal="left" vertical="center" wrapText="1"/>
      <protection locked="0"/>
    </xf>
    <xf numFmtId="0" fontId="6" fillId="0" borderId="44" xfId="74" applyFont="1" applyBorder="1" applyAlignment="1">
      <alignment horizontal="left" vertical="center"/>
      <protection locked="0"/>
    </xf>
    <xf numFmtId="0" fontId="6" fillId="0" borderId="44" xfId="74" applyFont="1" applyBorder="1" applyAlignment="1">
      <alignment horizontal="center" vertical="center"/>
      <protection locked="0"/>
    </xf>
    <xf numFmtId="0" fontId="29" fillId="0" borderId="49" xfId="74" applyFont="1" applyBorder="1" applyAlignment="1">
      <alignment horizontal="left"/>
      <protection locked="0"/>
    </xf>
    <xf numFmtId="0" fontId="8" fillId="0" borderId="49" xfId="74" applyFont="1" applyBorder="1" applyAlignment="1">
      <alignment/>
      <protection locked="0"/>
    </xf>
    <xf numFmtId="0" fontId="4" fillId="0" borderId="46" xfId="74" applyFont="1" applyBorder="1" applyAlignment="1">
      <alignment vertical="top"/>
      <protection locked="0"/>
    </xf>
    <xf numFmtId="0" fontId="4" fillId="0" borderId="47" xfId="74" applyFont="1" applyBorder="1" applyAlignment="1">
      <alignment vertical="top"/>
      <protection locked="0"/>
    </xf>
    <xf numFmtId="0" fontId="4" fillId="0" borderId="0" xfId="74" applyFont="1" applyBorder="1" applyAlignment="1">
      <alignment horizontal="center" vertical="center"/>
      <protection locked="0"/>
    </xf>
    <xf numFmtId="0" fontId="4" fillId="0" borderId="0" xfId="74" applyFont="1" applyBorder="1" applyAlignment="1">
      <alignment horizontal="left" vertical="top"/>
      <protection locked="0"/>
    </xf>
    <xf numFmtId="0" fontId="4" fillId="0" borderId="48" xfId="74" applyFont="1" applyBorder="1" applyAlignment="1">
      <alignment vertical="top"/>
      <protection locked="0"/>
    </xf>
    <xf numFmtId="0" fontId="4" fillId="0" borderId="49" xfId="74" applyFont="1" applyBorder="1" applyAlignment="1">
      <alignment vertical="top"/>
      <protection locked="0"/>
    </xf>
    <xf numFmtId="0" fontId="4" fillId="0" borderId="50" xfId="74" applyFont="1" applyBorder="1" applyAlignment="1">
      <alignment vertical="top"/>
      <protection locked="0"/>
    </xf>
    <xf numFmtId="4" fontId="22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25" borderId="24" xfId="0" applyFont="1" applyFill="1" applyBorder="1" applyAlignment="1">
      <alignment horizontal="left" vertical="center"/>
    </xf>
    <xf numFmtId="0" fontId="4" fillId="25" borderId="24" xfId="0" applyFont="1" applyFill="1" applyBorder="1" applyAlignment="1">
      <alignment vertical="center"/>
    </xf>
    <xf numFmtId="4" fontId="7" fillId="25" borderId="24" xfId="0" applyNumberFormat="1" applyFont="1" applyFill="1" applyBorder="1" applyAlignment="1">
      <alignment vertical="center"/>
    </xf>
    <xf numFmtId="0" fontId="4" fillId="25" borderId="32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0" fillId="12" borderId="0" xfId="60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74" applyFont="1" applyBorder="1" applyAlignment="1">
      <alignment horizontal="left" vertical="top"/>
      <protection locked="0"/>
    </xf>
    <xf numFmtId="0" fontId="6" fillId="0" borderId="0" xfId="74" applyFont="1" applyBorder="1" applyAlignment="1">
      <alignment horizontal="left" vertical="center"/>
      <protection locked="0"/>
    </xf>
    <xf numFmtId="0" fontId="17" fillId="0" borderId="0" xfId="74" applyFont="1" applyBorder="1" applyAlignment="1">
      <alignment horizontal="center" vertical="center"/>
      <protection locked="0"/>
    </xf>
    <xf numFmtId="0" fontId="6" fillId="0" borderId="0" xfId="74" applyFont="1" applyBorder="1" applyAlignment="1">
      <alignment horizontal="left" vertical="center" wrapText="1"/>
      <protection locked="0"/>
    </xf>
    <xf numFmtId="0" fontId="29" fillId="0" borderId="49" xfId="74" applyFont="1" applyBorder="1" applyAlignment="1">
      <alignment horizontal="left"/>
      <protection locked="0"/>
    </xf>
    <xf numFmtId="0" fontId="17" fillId="0" borderId="0" xfId="74" applyFont="1" applyBorder="1" applyAlignment="1">
      <alignment horizontal="center" vertical="center" wrapText="1"/>
      <protection locked="0"/>
    </xf>
    <xf numFmtId="49" fontId="6" fillId="0" borderId="0" xfId="74" applyNumberFormat="1" applyFont="1" applyBorder="1" applyAlignment="1">
      <alignment horizontal="left" vertical="center" wrapText="1"/>
      <protection locked="0"/>
    </xf>
    <xf numFmtId="0" fontId="29" fillId="0" borderId="49" xfId="74" applyFont="1" applyBorder="1" applyAlignment="1">
      <alignment horizontal="left" wrapText="1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alculation" xfId="51"/>
    <cellStyle name="Celkem" xfId="52"/>
    <cellStyle name="Comma" xfId="53"/>
    <cellStyle name="Comma [0]" xfId="54"/>
    <cellStyle name="Dobrá" xfId="55"/>
    <cellStyle name="Heading 1" xfId="56"/>
    <cellStyle name="Heading 2" xfId="57"/>
    <cellStyle name="Heading 3" xfId="58"/>
    <cellStyle name="Heading 4" xfId="59"/>
    <cellStyle name="Hyperlink" xfId="60"/>
    <cellStyle name="Chybně" xfId="61"/>
    <cellStyle name="Input" xfId="62"/>
    <cellStyle name="Kontrolná bunka" xfId="63"/>
    <cellStyle name="Kontrolní buňka" xfId="64"/>
    <cellStyle name="Currency" xfId="65"/>
    <cellStyle name="Currency [0]" xfId="66"/>
    <cellStyle name="Nadpis 1" xfId="67"/>
    <cellStyle name="Nadpis 2" xfId="68"/>
    <cellStyle name="Nadpis 3" xfId="69"/>
    <cellStyle name="Nadpis 4" xfId="70"/>
    <cellStyle name="Název" xfId="71"/>
    <cellStyle name="Neutrálna" xfId="72"/>
    <cellStyle name="Neutrální" xfId="73"/>
    <cellStyle name="normální_VVZ" xfId="74"/>
    <cellStyle name="Note" xfId="75"/>
    <cellStyle name="Output" xfId="76"/>
    <cellStyle name="Followed Hyperlink" xfId="77"/>
    <cellStyle name="Poznámka" xfId="78"/>
    <cellStyle name="Prepojená bunka" xfId="79"/>
    <cellStyle name="Percent" xfId="80"/>
    <cellStyle name="Propojená buňka" xfId="81"/>
    <cellStyle name="Spolu" xfId="82"/>
    <cellStyle name="Správně" xfId="83"/>
    <cellStyle name="Text upozornění" xfId="84"/>
    <cellStyle name="Text upozornenia" xfId="85"/>
    <cellStyle name="Titul" xfId="86"/>
    <cellStyle name="Vstup" xfId="87"/>
    <cellStyle name="Výpočet" xfId="88"/>
    <cellStyle name="Výstup" xfId="89"/>
    <cellStyle name="Vysvětlující text" xfId="90"/>
    <cellStyle name="Vysvetľujúci text" xfId="91"/>
    <cellStyle name="Zlá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F5D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 descr="C:\KROSplusData\System\Temp\rad9F5D6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3" t="s">
        <v>172</v>
      </c>
      <c r="B1" s="244"/>
      <c r="C1" s="244"/>
      <c r="D1" s="245" t="s">
        <v>173</v>
      </c>
      <c r="E1" s="244"/>
      <c r="F1" s="244"/>
      <c r="G1" s="244"/>
      <c r="H1" s="244"/>
      <c r="I1" s="244"/>
      <c r="J1" s="244"/>
      <c r="K1" s="246" t="s">
        <v>1175</v>
      </c>
      <c r="L1" s="246"/>
      <c r="M1" s="246"/>
      <c r="N1" s="246"/>
      <c r="O1" s="246"/>
      <c r="P1" s="246"/>
      <c r="Q1" s="246"/>
      <c r="R1" s="246"/>
      <c r="S1" s="246"/>
      <c r="T1" s="244"/>
      <c r="U1" s="244"/>
      <c r="V1" s="244"/>
      <c r="W1" s="246" t="s">
        <v>1176</v>
      </c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38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174</v>
      </c>
      <c r="BB1" s="15" t="s">
        <v>175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176</v>
      </c>
      <c r="BU1" s="17" t="s">
        <v>176</v>
      </c>
      <c r="BV1" s="17" t="s">
        <v>177</v>
      </c>
    </row>
    <row r="2" spans="3:72" ht="36.75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18" t="s">
        <v>178</v>
      </c>
      <c r="BT2" s="18" t="s">
        <v>179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178</v>
      </c>
      <c r="BT3" s="18" t="s">
        <v>180</v>
      </c>
    </row>
    <row r="4" spans="2:71" ht="36.75" customHeight="1">
      <c r="B4" s="22"/>
      <c r="C4" s="23"/>
      <c r="D4" s="24" t="s">
        <v>181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182</v>
      </c>
      <c r="BE4" s="27" t="s">
        <v>183</v>
      </c>
      <c r="BS4" s="18" t="s">
        <v>184</v>
      </c>
    </row>
    <row r="5" spans="2:71" ht="14.25" customHeight="1">
      <c r="B5" s="22"/>
      <c r="C5" s="23"/>
      <c r="D5" s="28" t="s">
        <v>185</v>
      </c>
      <c r="E5" s="23"/>
      <c r="F5" s="23"/>
      <c r="G5" s="23"/>
      <c r="H5" s="23"/>
      <c r="I5" s="23"/>
      <c r="J5" s="23"/>
      <c r="K5" s="341" t="s">
        <v>186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3"/>
      <c r="AQ5" s="25"/>
      <c r="BE5" s="337" t="s">
        <v>187</v>
      </c>
      <c r="BS5" s="18" t="s">
        <v>178</v>
      </c>
    </row>
    <row r="6" spans="2:71" ht="36.75" customHeight="1">
      <c r="B6" s="22"/>
      <c r="C6" s="23"/>
      <c r="D6" s="30" t="s">
        <v>188</v>
      </c>
      <c r="E6" s="23"/>
      <c r="F6" s="23"/>
      <c r="G6" s="23"/>
      <c r="H6" s="23"/>
      <c r="I6" s="23"/>
      <c r="J6" s="23"/>
      <c r="K6" s="343" t="s">
        <v>189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3"/>
      <c r="AQ6" s="25"/>
      <c r="BE6" s="338"/>
      <c r="BS6" s="18" t="s">
        <v>190</v>
      </c>
    </row>
    <row r="7" spans="2:71" ht="14.25" customHeight="1">
      <c r="B7" s="22"/>
      <c r="C7" s="23"/>
      <c r="D7" s="31" t="s">
        <v>191</v>
      </c>
      <c r="E7" s="23"/>
      <c r="F7" s="23"/>
      <c r="G7" s="23"/>
      <c r="H7" s="23"/>
      <c r="I7" s="23"/>
      <c r="J7" s="23"/>
      <c r="K7" s="29" t="s">
        <v>192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193</v>
      </c>
      <c r="AL7" s="23"/>
      <c r="AM7" s="23"/>
      <c r="AN7" s="29" t="s">
        <v>192</v>
      </c>
      <c r="AO7" s="23"/>
      <c r="AP7" s="23"/>
      <c r="AQ7" s="25"/>
      <c r="BE7" s="338"/>
      <c r="BS7" s="18" t="s">
        <v>194</v>
      </c>
    </row>
    <row r="8" spans="2:71" ht="14.25" customHeight="1">
      <c r="B8" s="22"/>
      <c r="C8" s="23"/>
      <c r="D8" s="31" t="s">
        <v>195</v>
      </c>
      <c r="E8" s="23"/>
      <c r="F8" s="23"/>
      <c r="G8" s="23"/>
      <c r="H8" s="23"/>
      <c r="I8" s="23"/>
      <c r="J8" s="23"/>
      <c r="K8" s="29" t="s">
        <v>196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197</v>
      </c>
      <c r="AL8" s="23"/>
      <c r="AM8" s="23"/>
      <c r="AN8" s="32" t="s">
        <v>198</v>
      </c>
      <c r="AO8" s="23"/>
      <c r="AP8" s="23"/>
      <c r="AQ8" s="25"/>
      <c r="BE8" s="338"/>
      <c r="BS8" s="18" t="s">
        <v>199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8"/>
      <c r="BS9" s="18" t="s">
        <v>200</v>
      </c>
    </row>
    <row r="10" spans="2:71" ht="14.25" customHeight="1">
      <c r="B10" s="22"/>
      <c r="C10" s="23"/>
      <c r="D10" s="31" t="s">
        <v>201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202</v>
      </c>
      <c r="AL10" s="23"/>
      <c r="AM10" s="23"/>
      <c r="AN10" s="29" t="s">
        <v>192</v>
      </c>
      <c r="AO10" s="23"/>
      <c r="AP10" s="23"/>
      <c r="AQ10" s="25"/>
      <c r="BE10" s="338"/>
      <c r="BS10" s="18" t="s">
        <v>190</v>
      </c>
    </row>
    <row r="11" spans="2:71" ht="18" customHeight="1">
      <c r="B11" s="22"/>
      <c r="C11" s="23"/>
      <c r="D11" s="23"/>
      <c r="E11" s="29" t="s">
        <v>203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204</v>
      </c>
      <c r="AL11" s="23"/>
      <c r="AM11" s="23"/>
      <c r="AN11" s="29" t="s">
        <v>192</v>
      </c>
      <c r="AO11" s="23"/>
      <c r="AP11" s="23"/>
      <c r="AQ11" s="25"/>
      <c r="BE11" s="338"/>
      <c r="BS11" s="18" t="s">
        <v>190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8"/>
      <c r="BS12" s="18" t="s">
        <v>190</v>
      </c>
    </row>
    <row r="13" spans="2:71" ht="14.25" customHeight="1">
      <c r="B13" s="22"/>
      <c r="C13" s="23"/>
      <c r="D13" s="31" t="s">
        <v>205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202</v>
      </c>
      <c r="AL13" s="23"/>
      <c r="AM13" s="23"/>
      <c r="AN13" s="33" t="s">
        <v>206</v>
      </c>
      <c r="AO13" s="23"/>
      <c r="AP13" s="23"/>
      <c r="AQ13" s="25"/>
      <c r="BE13" s="338"/>
      <c r="BS13" s="18" t="s">
        <v>190</v>
      </c>
    </row>
    <row r="14" spans="2:71" ht="15">
      <c r="B14" s="22"/>
      <c r="C14" s="23"/>
      <c r="D14" s="23"/>
      <c r="E14" s="344" t="s">
        <v>206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1" t="s">
        <v>204</v>
      </c>
      <c r="AL14" s="23"/>
      <c r="AM14" s="23"/>
      <c r="AN14" s="33" t="s">
        <v>206</v>
      </c>
      <c r="AO14" s="23"/>
      <c r="AP14" s="23"/>
      <c r="AQ14" s="25"/>
      <c r="BE14" s="338"/>
      <c r="BS14" s="18" t="s">
        <v>190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8"/>
      <c r="BS15" s="18" t="s">
        <v>176</v>
      </c>
    </row>
    <row r="16" spans="2:71" ht="14.25" customHeight="1">
      <c r="B16" s="22"/>
      <c r="C16" s="23"/>
      <c r="D16" s="31" t="s">
        <v>207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202</v>
      </c>
      <c r="AL16" s="23"/>
      <c r="AM16" s="23"/>
      <c r="AN16" s="29" t="s">
        <v>192</v>
      </c>
      <c r="AO16" s="23"/>
      <c r="AP16" s="23"/>
      <c r="AQ16" s="25"/>
      <c r="BE16" s="338"/>
      <c r="BS16" s="18" t="s">
        <v>176</v>
      </c>
    </row>
    <row r="17" spans="2:71" ht="18" customHeight="1">
      <c r="B17" s="22"/>
      <c r="C17" s="23"/>
      <c r="D17" s="23"/>
      <c r="E17" s="29" t="s">
        <v>203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204</v>
      </c>
      <c r="AL17" s="23"/>
      <c r="AM17" s="23"/>
      <c r="AN17" s="29" t="s">
        <v>192</v>
      </c>
      <c r="AO17" s="23"/>
      <c r="AP17" s="23"/>
      <c r="AQ17" s="25"/>
      <c r="BE17" s="338"/>
      <c r="BS17" s="18" t="s">
        <v>208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8"/>
      <c r="BS18" s="18" t="s">
        <v>178</v>
      </c>
    </row>
    <row r="19" spans="2:71" ht="14.25" customHeight="1">
      <c r="B19" s="22"/>
      <c r="C19" s="23"/>
      <c r="D19" s="31" t="s">
        <v>209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8"/>
      <c r="BS19" s="18" t="s">
        <v>190</v>
      </c>
    </row>
    <row r="20" spans="2:71" ht="22.5" customHeight="1">
      <c r="B20" s="22"/>
      <c r="C20" s="23"/>
      <c r="D20" s="23"/>
      <c r="E20" s="345" t="s">
        <v>192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23"/>
      <c r="AP20" s="23"/>
      <c r="AQ20" s="25"/>
      <c r="BE20" s="338"/>
      <c r="BS20" s="18" t="s">
        <v>176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8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8"/>
    </row>
    <row r="23" spans="2:57" s="1" customFormat="1" ht="25.5" customHeight="1">
      <c r="B23" s="35"/>
      <c r="C23" s="36"/>
      <c r="D23" s="37" t="s">
        <v>210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30">
        <f>ROUNDUP(AG51,2)</f>
        <v>0</v>
      </c>
      <c r="AL23" s="331"/>
      <c r="AM23" s="331"/>
      <c r="AN23" s="331"/>
      <c r="AO23" s="331"/>
      <c r="AP23" s="36"/>
      <c r="AQ23" s="39"/>
      <c r="BE23" s="339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9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32" t="s">
        <v>211</v>
      </c>
      <c r="M25" s="333"/>
      <c r="N25" s="333"/>
      <c r="O25" s="333"/>
      <c r="P25" s="36"/>
      <c r="Q25" s="36"/>
      <c r="R25" s="36"/>
      <c r="S25" s="36"/>
      <c r="T25" s="36"/>
      <c r="U25" s="36"/>
      <c r="V25" s="36"/>
      <c r="W25" s="332" t="s">
        <v>212</v>
      </c>
      <c r="X25" s="333"/>
      <c r="Y25" s="333"/>
      <c r="Z25" s="333"/>
      <c r="AA25" s="333"/>
      <c r="AB25" s="333"/>
      <c r="AC25" s="333"/>
      <c r="AD25" s="333"/>
      <c r="AE25" s="333"/>
      <c r="AF25" s="36"/>
      <c r="AG25" s="36"/>
      <c r="AH25" s="36"/>
      <c r="AI25" s="36"/>
      <c r="AJ25" s="36"/>
      <c r="AK25" s="332" t="s">
        <v>213</v>
      </c>
      <c r="AL25" s="333"/>
      <c r="AM25" s="333"/>
      <c r="AN25" s="333"/>
      <c r="AO25" s="333"/>
      <c r="AP25" s="36"/>
      <c r="AQ25" s="39"/>
      <c r="BE25" s="339"/>
    </row>
    <row r="26" spans="2:57" s="2" customFormat="1" ht="14.25" customHeight="1">
      <c r="B26" s="41"/>
      <c r="C26" s="42"/>
      <c r="D26" s="43" t="s">
        <v>214</v>
      </c>
      <c r="E26" s="42"/>
      <c r="F26" s="43" t="s">
        <v>215</v>
      </c>
      <c r="G26" s="42"/>
      <c r="H26" s="42"/>
      <c r="I26" s="42"/>
      <c r="J26" s="42"/>
      <c r="K26" s="42"/>
      <c r="L26" s="334">
        <v>0.21</v>
      </c>
      <c r="M26" s="335"/>
      <c r="N26" s="335"/>
      <c r="O26" s="335"/>
      <c r="P26" s="42"/>
      <c r="Q26" s="42"/>
      <c r="R26" s="42"/>
      <c r="S26" s="42"/>
      <c r="T26" s="42"/>
      <c r="U26" s="42"/>
      <c r="V26" s="42"/>
      <c r="W26" s="336">
        <f>ROUNDUP(AZ51,2)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2"/>
      <c r="AG26" s="42"/>
      <c r="AH26" s="42"/>
      <c r="AI26" s="42"/>
      <c r="AJ26" s="42"/>
      <c r="AK26" s="336">
        <f>ROUNDUP(AV51,1)</f>
        <v>0</v>
      </c>
      <c r="AL26" s="335"/>
      <c r="AM26" s="335"/>
      <c r="AN26" s="335"/>
      <c r="AO26" s="335"/>
      <c r="AP26" s="42"/>
      <c r="AQ26" s="44"/>
      <c r="BE26" s="340"/>
    </row>
    <row r="27" spans="2:57" s="2" customFormat="1" ht="14.25" customHeight="1">
      <c r="B27" s="41"/>
      <c r="C27" s="42"/>
      <c r="D27" s="42"/>
      <c r="E27" s="42"/>
      <c r="F27" s="43" t="s">
        <v>216</v>
      </c>
      <c r="G27" s="42"/>
      <c r="H27" s="42"/>
      <c r="I27" s="42"/>
      <c r="J27" s="42"/>
      <c r="K27" s="42"/>
      <c r="L27" s="334">
        <v>0.15</v>
      </c>
      <c r="M27" s="335"/>
      <c r="N27" s="335"/>
      <c r="O27" s="335"/>
      <c r="P27" s="42"/>
      <c r="Q27" s="42"/>
      <c r="R27" s="42"/>
      <c r="S27" s="42"/>
      <c r="T27" s="42"/>
      <c r="U27" s="42"/>
      <c r="V27" s="42"/>
      <c r="W27" s="336">
        <f>ROUNDUP(BA51,2)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2"/>
      <c r="AG27" s="42"/>
      <c r="AH27" s="42"/>
      <c r="AI27" s="42"/>
      <c r="AJ27" s="42"/>
      <c r="AK27" s="336">
        <f>ROUNDUP(AW51,1)</f>
        <v>0</v>
      </c>
      <c r="AL27" s="335"/>
      <c r="AM27" s="335"/>
      <c r="AN27" s="335"/>
      <c r="AO27" s="335"/>
      <c r="AP27" s="42"/>
      <c r="AQ27" s="44"/>
      <c r="BE27" s="340"/>
    </row>
    <row r="28" spans="2:57" s="2" customFormat="1" ht="14.25" customHeight="1" hidden="1">
      <c r="B28" s="41"/>
      <c r="C28" s="42"/>
      <c r="D28" s="42"/>
      <c r="E28" s="42"/>
      <c r="F28" s="43" t="s">
        <v>217</v>
      </c>
      <c r="G28" s="42"/>
      <c r="H28" s="42"/>
      <c r="I28" s="42"/>
      <c r="J28" s="42"/>
      <c r="K28" s="42"/>
      <c r="L28" s="334">
        <v>0.21</v>
      </c>
      <c r="M28" s="335"/>
      <c r="N28" s="335"/>
      <c r="O28" s="335"/>
      <c r="P28" s="42"/>
      <c r="Q28" s="42"/>
      <c r="R28" s="42"/>
      <c r="S28" s="42"/>
      <c r="T28" s="42"/>
      <c r="U28" s="42"/>
      <c r="V28" s="42"/>
      <c r="W28" s="336">
        <f>ROUNDUP(BB51,2)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2"/>
      <c r="AG28" s="42"/>
      <c r="AH28" s="42"/>
      <c r="AI28" s="42"/>
      <c r="AJ28" s="42"/>
      <c r="AK28" s="336">
        <v>0</v>
      </c>
      <c r="AL28" s="335"/>
      <c r="AM28" s="335"/>
      <c r="AN28" s="335"/>
      <c r="AO28" s="335"/>
      <c r="AP28" s="42"/>
      <c r="AQ28" s="44"/>
      <c r="BE28" s="340"/>
    </row>
    <row r="29" spans="2:57" s="2" customFormat="1" ht="14.25" customHeight="1" hidden="1">
      <c r="B29" s="41"/>
      <c r="C29" s="42"/>
      <c r="D29" s="42"/>
      <c r="E29" s="42"/>
      <c r="F29" s="43" t="s">
        <v>218</v>
      </c>
      <c r="G29" s="42"/>
      <c r="H29" s="42"/>
      <c r="I29" s="42"/>
      <c r="J29" s="42"/>
      <c r="K29" s="42"/>
      <c r="L29" s="334">
        <v>0.15</v>
      </c>
      <c r="M29" s="335"/>
      <c r="N29" s="335"/>
      <c r="O29" s="335"/>
      <c r="P29" s="42"/>
      <c r="Q29" s="42"/>
      <c r="R29" s="42"/>
      <c r="S29" s="42"/>
      <c r="T29" s="42"/>
      <c r="U29" s="42"/>
      <c r="V29" s="42"/>
      <c r="W29" s="336">
        <f>ROUNDUP(BC51,2)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2"/>
      <c r="AG29" s="42"/>
      <c r="AH29" s="42"/>
      <c r="AI29" s="42"/>
      <c r="AJ29" s="42"/>
      <c r="AK29" s="336">
        <v>0</v>
      </c>
      <c r="AL29" s="335"/>
      <c r="AM29" s="335"/>
      <c r="AN29" s="335"/>
      <c r="AO29" s="335"/>
      <c r="AP29" s="42"/>
      <c r="AQ29" s="44"/>
      <c r="BE29" s="340"/>
    </row>
    <row r="30" spans="2:57" s="2" customFormat="1" ht="14.25" customHeight="1" hidden="1">
      <c r="B30" s="41"/>
      <c r="C30" s="42"/>
      <c r="D30" s="42"/>
      <c r="E30" s="42"/>
      <c r="F30" s="43" t="s">
        <v>219</v>
      </c>
      <c r="G30" s="42"/>
      <c r="H30" s="42"/>
      <c r="I30" s="42"/>
      <c r="J30" s="42"/>
      <c r="K30" s="42"/>
      <c r="L30" s="334">
        <v>0</v>
      </c>
      <c r="M30" s="335"/>
      <c r="N30" s="335"/>
      <c r="O30" s="335"/>
      <c r="P30" s="42"/>
      <c r="Q30" s="42"/>
      <c r="R30" s="42"/>
      <c r="S30" s="42"/>
      <c r="T30" s="42"/>
      <c r="U30" s="42"/>
      <c r="V30" s="42"/>
      <c r="W30" s="336">
        <f>ROUNDUP(BD51,2)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2"/>
      <c r="AG30" s="42"/>
      <c r="AH30" s="42"/>
      <c r="AI30" s="42"/>
      <c r="AJ30" s="42"/>
      <c r="AK30" s="336">
        <v>0</v>
      </c>
      <c r="AL30" s="335"/>
      <c r="AM30" s="335"/>
      <c r="AN30" s="335"/>
      <c r="AO30" s="335"/>
      <c r="AP30" s="42"/>
      <c r="AQ30" s="44"/>
      <c r="BE30" s="340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9"/>
    </row>
    <row r="32" spans="2:57" s="1" customFormat="1" ht="25.5" customHeight="1">
      <c r="B32" s="35"/>
      <c r="C32" s="45"/>
      <c r="D32" s="46" t="s">
        <v>220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221</v>
      </c>
      <c r="U32" s="47"/>
      <c r="V32" s="47"/>
      <c r="W32" s="47"/>
      <c r="X32" s="353" t="s">
        <v>222</v>
      </c>
      <c r="Y32" s="354"/>
      <c r="Z32" s="354"/>
      <c r="AA32" s="354"/>
      <c r="AB32" s="354"/>
      <c r="AC32" s="47"/>
      <c r="AD32" s="47"/>
      <c r="AE32" s="47"/>
      <c r="AF32" s="47"/>
      <c r="AG32" s="47"/>
      <c r="AH32" s="47"/>
      <c r="AI32" s="47"/>
      <c r="AJ32" s="47"/>
      <c r="AK32" s="355">
        <f>SUM(AK23:AK30)</f>
        <v>0</v>
      </c>
      <c r="AL32" s="354"/>
      <c r="AM32" s="354"/>
      <c r="AN32" s="354"/>
      <c r="AO32" s="356"/>
      <c r="AP32" s="45"/>
      <c r="AQ32" s="50"/>
      <c r="BE32" s="339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5"/>
    </row>
    <row r="39" spans="2:44" s="1" customFormat="1" ht="36.75" customHeight="1">
      <c r="B39" s="35"/>
      <c r="C39" s="56" t="s">
        <v>223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7"/>
      <c r="C41" s="58" t="s">
        <v>185</v>
      </c>
      <c r="L41" s="3" t="str">
        <f>K5</f>
        <v>2017_0411</v>
      </c>
      <c r="AR41" s="57"/>
    </row>
    <row r="42" spans="2:44" s="4" customFormat="1" ht="36.75" customHeight="1">
      <c r="B42" s="59"/>
      <c r="C42" s="60" t="s">
        <v>188</v>
      </c>
      <c r="L42" s="346" t="str">
        <f>K6</f>
        <v>JM I Centrální park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R42" s="59"/>
    </row>
    <row r="43" spans="2:44" s="1" customFormat="1" ht="6.75" customHeight="1">
      <c r="B43" s="35"/>
      <c r="AR43" s="35"/>
    </row>
    <row r="44" spans="2:44" s="1" customFormat="1" ht="15">
      <c r="B44" s="35"/>
      <c r="C44" s="58" t="s">
        <v>195</v>
      </c>
      <c r="L44" s="61" t="str">
        <f>IF(K8="","",K8)</f>
        <v>Praha</v>
      </c>
      <c r="AI44" s="58" t="s">
        <v>197</v>
      </c>
      <c r="AM44" s="348" t="str">
        <f>IF(AN8="","",AN8)</f>
        <v>4.12.2017</v>
      </c>
      <c r="AN44" s="339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8" t="s">
        <v>201</v>
      </c>
      <c r="L46" s="3" t="str">
        <f>IF(E11="","",E11)</f>
        <v> </v>
      </c>
      <c r="AI46" s="58" t="s">
        <v>207</v>
      </c>
      <c r="AM46" s="349" t="str">
        <f>IF(E17="","",E17)</f>
        <v> </v>
      </c>
      <c r="AN46" s="339"/>
      <c r="AO46" s="339"/>
      <c r="AP46" s="339"/>
      <c r="AR46" s="35"/>
      <c r="AS46" s="350" t="s">
        <v>224</v>
      </c>
      <c r="AT46" s="351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5"/>
      <c r="C47" s="58" t="s">
        <v>205</v>
      </c>
      <c r="L47" s="3">
        <f>IF(E14="Vyplň údaj","",E14)</f>
      </c>
      <c r="AR47" s="35"/>
      <c r="AS47" s="352"/>
      <c r="AT47" s="333"/>
      <c r="AU47" s="36"/>
      <c r="AV47" s="36"/>
      <c r="AW47" s="36"/>
      <c r="AX47" s="36"/>
      <c r="AY47" s="36"/>
      <c r="AZ47" s="36"/>
      <c r="BA47" s="36"/>
      <c r="BB47" s="36"/>
      <c r="BC47" s="36"/>
      <c r="BD47" s="66"/>
    </row>
    <row r="48" spans="2:56" s="1" customFormat="1" ht="10.5" customHeight="1">
      <c r="B48" s="35"/>
      <c r="AR48" s="35"/>
      <c r="AS48" s="352"/>
      <c r="AT48" s="333"/>
      <c r="AU48" s="36"/>
      <c r="AV48" s="36"/>
      <c r="AW48" s="36"/>
      <c r="AX48" s="36"/>
      <c r="AY48" s="36"/>
      <c r="AZ48" s="36"/>
      <c r="BA48" s="36"/>
      <c r="BB48" s="36"/>
      <c r="BC48" s="36"/>
      <c r="BD48" s="66"/>
    </row>
    <row r="49" spans="2:56" s="1" customFormat="1" ht="29.25" customHeight="1">
      <c r="B49" s="35"/>
      <c r="C49" s="360" t="s">
        <v>225</v>
      </c>
      <c r="D49" s="354"/>
      <c r="E49" s="354"/>
      <c r="F49" s="354"/>
      <c r="G49" s="354"/>
      <c r="H49" s="47"/>
      <c r="I49" s="361" t="s">
        <v>226</v>
      </c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62" t="s">
        <v>227</v>
      </c>
      <c r="AH49" s="354"/>
      <c r="AI49" s="354"/>
      <c r="AJ49" s="354"/>
      <c r="AK49" s="354"/>
      <c r="AL49" s="354"/>
      <c r="AM49" s="354"/>
      <c r="AN49" s="361" t="s">
        <v>228</v>
      </c>
      <c r="AO49" s="354"/>
      <c r="AP49" s="354"/>
      <c r="AQ49" s="67" t="s">
        <v>229</v>
      </c>
      <c r="AR49" s="35"/>
      <c r="AS49" s="68" t="s">
        <v>230</v>
      </c>
      <c r="AT49" s="69" t="s">
        <v>231</v>
      </c>
      <c r="AU49" s="69" t="s">
        <v>232</v>
      </c>
      <c r="AV49" s="69" t="s">
        <v>233</v>
      </c>
      <c r="AW49" s="69" t="s">
        <v>234</v>
      </c>
      <c r="AX49" s="69" t="s">
        <v>235</v>
      </c>
      <c r="AY49" s="69" t="s">
        <v>236</v>
      </c>
      <c r="AZ49" s="69" t="s">
        <v>237</v>
      </c>
      <c r="BA49" s="69" t="s">
        <v>238</v>
      </c>
      <c r="BB49" s="69" t="s">
        <v>239</v>
      </c>
      <c r="BC49" s="69" t="s">
        <v>240</v>
      </c>
      <c r="BD49" s="70" t="s">
        <v>241</v>
      </c>
    </row>
    <row r="50" spans="2:56" s="1" customFormat="1" ht="10.5" customHeight="1">
      <c r="B50" s="35"/>
      <c r="AR50" s="35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2" t="s">
        <v>242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63">
        <f>ROUNDUP(SUM(AG52:AG54),2)</f>
        <v>0</v>
      </c>
      <c r="AH51" s="363"/>
      <c r="AI51" s="363"/>
      <c r="AJ51" s="363"/>
      <c r="AK51" s="363"/>
      <c r="AL51" s="363"/>
      <c r="AM51" s="363"/>
      <c r="AN51" s="364">
        <f>SUM(AG51,AT51)</f>
        <v>0</v>
      </c>
      <c r="AO51" s="364"/>
      <c r="AP51" s="364"/>
      <c r="AQ51" s="74" t="s">
        <v>192</v>
      </c>
      <c r="AR51" s="59"/>
      <c r="AS51" s="75">
        <f>ROUNDUP(SUM(AS52:AS54),2)</f>
        <v>0</v>
      </c>
      <c r="AT51" s="76">
        <f>ROUNDUP(SUM(AV51:AW51),1)</f>
        <v>0</v>
      </c>
      <c r="AU51" s="77">
        <f>ROUNDUP(SUM(AU52:AU54),5)</f>
        <v>0</v>
      </c>
      <c r="AV51" s="76">
        <f>ROUNDUP(AZ51*L26,1)</f>
        <v>0</v>
      </c>
      <c r="AW51" s="76">
        <f>ROUNDUP(BA51*L27,1)</f>
        <v>0</v>
      </c>
      <c r="AX51" s="76">
        <f>ROUNDUP(BB51*L26,1)</f>
        <v>0</v>
      </c>
      <c r="AY51" s="76">
        <f>ROUNDUP(BC51*L27,1)</f>
        <v>0</v>
      </c>
      <c r="AZ51" s="76">
        <f>ROUNDUP(SUM(AZ52:AZ54),2)</f>
        <v>0</v>
      </c>
      <c r="BA51" s="76">
        <f>ROUNDUP(SUM(BA52:BA54),2)</f>
        <v>0</v>
      </c>
      <c r="BB51" s="76">
        <f>ROUNDUP(SUM(BB52:BB54),2)</f>
        <v>0</v>
      </c>
      <c r="BC51" s="76">
        <f>ROUNDUP(SUM(BC52:BC54),2)</f>
        <v>0</v>
      </c>
      <c r="BD51" s="78">
        <f>ROUNDUP(SUM(BD52:BD54),2)</f>
        <v>0</v>
      </c>
      <c r="BS51" s="60" t="s">
        <v>243</v>
      </c>
      <c r="BT51" s="60" t="s">
        <v>244</v>
      </c>
      <c r="BU51" s="79" t="s">
        <v>245</v>
      </c>
      <c r="BV51" s="60" t="s">
        <v>246</v>
      </c>
      <c r="BW51" s="60" t="s">
        <v>177</v>
      </c>
      <c r="BX51" s="60" t="s">
        <v>247</v>
      </c>
      <c r="CL51" s="60" t="s">
        <v>192</v>
      </c>
    </row>
    <row r="52" spans="1:91" s="5" customFormat="1" ht="27" customHeight="1">
      <c r="A52" s="239" t="s">
        <v>1177</v>
      </c>
      <c r="B52" s="80"/>
      <c r="C52" s="81"/>
      <c r="D52" s="357" t="s">
        <v>248</v>
      </c>
      <c r="E52" s="358"/>
      <c r="F52" s="358"/>
      <c r="G52" s="358"/>
      <c r="H52" s="358"/>
      <c r="I52" s="82"/>
      <c r="J52" s="357" t="s">
        <v>249</v>
      </c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9">
        <f>'SO 01 - ARCHITEKTONICKO-S...'!J27</f>
        <v>0</v>
      </c>
      <c r="AH52" s="358"/>
      <c r="AI52" s="358"/>
      <c r="AJ52" s="358"/>
      <c r="AK52" s="358"/>
      <c r="AL52" s="358"/>
      <c r="AM52" s="358"/>
      <c r="AN52" s="359">
        <f>SUM(AG52,AT52)</f>
        <v>0</v>
      </c>
      <c r="AO52" s="358"/>
      <c r="AP52" s="358"/>
      <c r="AQ52" s="83" t="s">
        <v>250</v>
      </c>
      <c r="AR52" s="80"/>
      <c r="AS52" s="84">
        <v>0</v>
      </c>
      <c r="AT52" s="85">
        <f>ROUNDUP(SUM(AV52:AW52),1)</f>
        <v>0</v>
      </c>
      <c r="AU52" s="86">
        <f>'SO 01 - ARCHITEKTONICKO-S...'!P83</f>
        <v>0</v>
      </c>
      <c r="AV52" s="85">
        <f>'SO 01 - ARCHITEKTONICKO-S...'!J30</f>
        <v>0</v>
      </c>
      <c r="AW52" s="85">
        <f>'SO 01 - ARCHITEKTONICKO-S...'!J31</f>
        <v>0</v>
      </c>
      <c r="AX52" s="85">
        <f>'SO 01 - ARCHITEKTONICKO-S...'!J32</f>
        <v>0</v>
      </c>
      <c r="AY52" s="85">
        <f>'SO 01 - ARCHITEKTONICKO-S...'!J33</f>
        <v>0</v>
      </c>
      <c r="AZ52" s="85">
        <f>'SO 01 - ARCHITEKTONICKO-S...'!F30</f>
        <v>0</v>
      </c>
      <c r="BA52" s="85">
        <f>'SO 01 - ARCHITEKTONICKO-S...'!F31</f>
        <v>0</v>
      </c>
      <c r="BB52" s="85">
        <f>'SO 01 - ARCHITEKTONICKO-S...'!F32</f>
        <v>0</v>
      </c>
      <c r="BC52" s="85">
        <f>'SO 01 - ARCHITEKTONICKO-S...'!F33</f>
        <v>0</v>
      </c>
      <c r="BD52" s="87">
        <f>'SO 01 - ARCHITEKTONICKO-S...'!F34</f>
        <v>0</v>
      </c>
      <c r="BT52" s="88" t="s">
        <v>194</v>
      </c>
      <c r="BV52" s="88" t="s">
        <v>246</v>
      </c>
      <c r="BW52" s="88" t="s">
        <v>251</v>
      </c>
      <c r="BX52" s="88" t="s">
        <v>177</v>
      </c>
      <c r="CL52" s="88" t="s">
        <v>252</v>
      </c>
      <c r="CM52" s="88" t="s">
        <v>253</v>
      </c>
    </row>
    <row r="53" spans="1:91" s="5" customFormat="1" ht="27" customHeight="1">
      <c r="A53" s="239" t="s">
        <v>1177</v>
      </c>
      <c r="B53" s="80"/>
      <c r="C53" s="81"/>
      <c r="D53" s="357" t="s">
        <v>254</v>
      </c>
      <c r="E53" s="358"/>
      <c r="F53" s="358"/>
      <c r="G53" s="358"/>
      <c r="H53" s="358"/>
      <c r="I53" s="82"/>
      <c r="J53" s="357" t="s">
        <v>255</v>
      </c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9">
        <f>'SO 02 - KOMUNIKACE A CYKL...'!J27</f>
        <v>0</v>
      </c>
      <c r="AH53" s="358"/>
      <c r="AI53" s="358"/>
      <c r="AJ53" s="358"/>
      <c r="AK53" s="358"/>
      <c r="AL53" s="358"/>
      <c r="AM53" s="358"/>
      <c r="AN53" s="359">
        <f>SUM(AG53,AT53)</f>
        <v>0</v>
      </c>
      <c r="AO53" s="358"/>
      <c r="AP53" s="358"/>
      <c r="AQ53" s="83" t="s">
        <v>250</v>
      </c>
      <c r="AR53" s="80"/>
      <c r="AS53" s="84">
        <v>0</v>
      </c>
      <c r="AT53" s="85">
        <f>ROUNDUP(SUM(AV53:AW53),1)</f>
        <v>0</v>
      </c>
      <c r="AU53" s="86">
        <f>'SO 02 - KOMUNIKACE A CYKL...'!P81</f>
        <v>0</v>
      </c>
      <c r="AV53" s="85">
        <f>'SO 02 - KOMUNIKACE A CYKL...'!J30</f>
        <v>0</v>
      </c>
      <c r="AW53" s="85">
        <f>'SO 02 - KOMUNIKACE A CYKL...'!J31</f>
        <v>0</v>
      </c>
      <c r="AX53" s="85">
        <f>'SO 02 - KOMUNIKACE A CYKL...'!J32</f>
        <v>0</v>
      </c>
      <c r="AY53" s="85">
        <f>'SO 02 - KOMUNIKACE A CYKL...'!J33</f>
        <v>0</v>
      </c>
      <c r="AZ53" s="85">
        <f>'SO 02 - KOMUNIKACE A CYKL...'!F30</f>
        <v>0</v>
      </c>
      <c r="BA53" s="85">
        <f>'SO 02 - KOMUNIKACE A CYKL...'!F31</f>
        <v>0</v>
      </c>
      <c r="BB53" s="85">
        <f>'SO 02 - KOMUNIKACE A CYKL...'!F32</f>
        <v>0</v>
      </c>
      <c r="BC53" s="85">
        <f>'SO 02 - KOMUNIKACE A CYKL...'!F33</f>
        <v>0</v>
      </c>
      <c r="BD53" s="87">
        <f>'SO 02 - KOMUNIKACE A CYKL...'!F34</f>
        <v>0</v>
      </c>
      <c r="BT53" s="88" t="s">
        <v>194</v>
      </c>
      <c r="BV53" s="88" t="s">
        <v>246</v>
      </c>
      <c r="BW53" s="88" t="s">
        <v>256</v>
      </c>
      <c r="BX53" s="88" t="s">
        <v>177</v>
      </c>
      <c r="CL53" s="88" t="s">
        <v>257</v>
      </c>
      <c r="CM53" s="88" t="s">
        <v>253</v>
      </c>
    </row>
    <row r="54" spans="1:91" s="5" customFormat="1" ht="27" customHeight="1">
      <c r="A54" s="239" t="s">
        <v>1177</v>
      </c>
      <c r="B54" s="80"/>
      <c r="C54" s="81"/>
      <c r="D54" s="357" t="s">
        <v>258</v>
      </c>
      <c r="E54" s="358"/>
      <c r="F54" s="358"/>
      <c r="G54" s="358"/>
      <c r="H54" s="358"/>
      <c r="I54" s="82"/>
      <c r="J54" s="357" t="s">
        <v>259</v>
      </c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9">
        <f>'SO 03 - VEŘEJNÉ OSVĚTLENÍ'!J27</f>
        <v>0</v>
      </c>
      <c r="AH54" s="358"/>
      <c r="AI54" s="358"/>
      <c r="AJ54" s="358"/>
      <c r="AK54" s="358"/>
      <c r="AL54" s="358"/>
      <c r="AM54" s="358"/>
      <c r="AN54" s="359">
        <f>SUM(AG54,AT54)</f>
        <v>0</v>
      </c>
      <c r="AO54" s="358"/>
      <c r="AP54" s="358"/>
      <c r="AQ54" s="83" t="s">
        <v>250</v>
      </c>
      <c r="AR54" s="80"/>
      <c r="AS54" s="89">
        <v>0</v>
      </c>
      <c r="AT54" s="90">
        <f>ROUNDUP(SUM(AV54:AW54),1)</f>
        <v>0</v>
      </c>
      <c r="AU54" s="91">
        <f>'SO 03 - VEŘEJNÉ OSVĚTLENÍ'!P82</f>
        <v>0</v>
      </c>
      <c r="AV54" s="90">
        <f>'SO 03 - VEŘEJNÉ OSVĚTLENÍ'!J30</f>
        <v>0</v>
      </c>
      <c r="AW54" s="90">
        <f>'SO 03 - VEŘEJNÉ OSVĚTLENÍ'!J31</f>
        <v>0</v>
      </c>
      <c r="AX54" s="90">
        <f>'SO 03 - VEŘEJNÉ OSVĚTLENÍ'!J32</f>
        <v>0</v>
      </c>
      <c r="AY54" s="90">
        <f>'SO 03 - VEŘEJNÉ OSVĚTLENÍ'!J33</f>
        <v>0</v>
      </c>
      <c r="AZ54" s="90">
        <f>'SO 03 - VEŘEJNÉ OSVĚTLENÍ'!F30</f>
        <v>0</v>
      </c>
      <c r="BA54" s="90">
        <f>'SO 03 - VEŘEJNÉ OSVĚTLENÍ'!F31</f>
        <v>0</v>
      </c>
      <c r="BB54" s="90">
        <f>'SO 03 - VEŘEJNÉ OSVĚTLENÍ'!F32</f>
        <v>0</v>
      </c>
      <c r="BC54" s="90">
        <f>'SO 03 - VEŘEJNÉ OSVĚTLENÍ'!F33</f>
        <v>0</v>
      </c>
      <c r="BD54" s="92">
        <f>'SO 03 - VEŘEJNÉ OSVĚTLENÍ'!F34</f>
        <v>0</v>
      </c>
      <c r="BT54" s="88" t="s">
        <v>194</v>
      </c>
      <c r="BV54" s="88" t="s">
        <v>246</v>
      </c>
      <c r="BW54" s="88" t="s">
        <v>260</v>
      </c>
      <c r="BX54" s="88" t="s">
        <v>177</v>
      </c>
      <c r="CL54" s="88" t="s">
        <v>261</v>
      </c>
      <c r="CM54" s="88" t="s">
        <v>253</v>
      </c>
    </row>
    <row r="55" spans="2:44" s="1" customFormat="1" ht="30" customHeight="1">
      <c r="B55" s="35"/>
      <c r="AR55" s="35"/>
    </row>
    <row r="56" spans="2:44" s="1" customFormat="1" ht="6.75" customHeight="1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35"/>
    </row>
  </sheetData>
  <sheetProtection password="CC35" sheet="1" objects="1" scenarios="1" formatColumns="0" formatRows="0" sort="0" autoFilter="0"/>
  <mergeCells count="49">
    <mergeCell ref="AN51:AP51"/>
    <mergeCell ref="AR2:BE2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G51:AM51"/>
    <mergeCell ref="AM46:AP46"/>
    <mergeCell ref="AS46:AT48"/>
    <mergeCell ref="L30:O30"/>
    <mergeCell ref="W30:AE30"/>
    <mergeCell ref="AK30:AO30"/>
    <mergeCell ref="X32:AB32"/>
    <mergeCell ref="AK32:AO32"/>
    <mergeCell ref="AK28:AO28"/>
    <mergeCell ref="L29:O29"/>
    <mergeCell ref="W29:AE29"/>
    <mergeCell ref="AK29:AO29"/>
    <mergeCell ref="L42:AO42"/>
    <mergeCell ref="AM44:AN44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ARCHITEKTONICKO-S...'!C2" tooltip="SO 01 - ARCHITEKTONICKO-S..." display="/"/>
    <hyperlink ref="A53" location="'SO 02 - KOMUNIKACE A CYKL...'!C2" tooltip="SO 02 - KOMUNIKACE A CYKL..." display="/"/>
    <hyperlink ref="A54" location="'SO 03 - VEŘEJNÉ OSVĚTLENÍ'!C2" tooltip="SO 03 - VEŘEJNÉ OSVĚTLENÍ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1"/>
      <c r="C1" s="241"/>
      <c r="D1" s="240" t="s">
        <v>173</v>
      </c>
      <c r="E1" s="241"/>
      <c r="F1" s="242" t="s">
        <v>1178</v>
      </c>
      <c r="G1" s="367" t="s">
        <v>1179</v>
      </c>
      <c r="H1" s="367"/>
      <c r="I1" s="247"/>
      <c r="J1" s="242" t="s">
        <v>1180</v>
      </c>
      <c r="K1" s="240" t="s">
        <v>262</v>
      </c>
      <c r="L1" s="242" t="s">
        <v>1181</v>
      </c>
      <c r="M1" s="242"/>
      <c r="N1" s="242"/>
      <c r="O1" s="242"/>
      <c r="P1" s="242"/>
      <c r="Q1" s="242"/>
      <c r="R1" s="242"/>
      <c r="S1" s="242"/>
      <c r="T1" s="242"/>
      <c r="U1" s="238"/>
      <c r="V1" s="23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18" t="s">
        <v>251</v>
      </c>
      <c r="AZ2" s="18" t="s">
        <v>263</v>
      </c>
      <c r="BA2" s="18" t="s">
        <v>203</v>
      </c>
      <c r="BB2" s="18" t="s">
        <v>192</v>
      </c>
      <c r="BC2" s="18" t="s">
        <v>264</v>
      </c>
      <c r="BD2" s="18" t="s">
        <v>253</v>
      </c>
    </row>
    <row r="3" spans="2:5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253</v>
      </c>
      <c r="AZ3" s="18" t="s">
        <v>265</v>
      </c>
      <c r="BA3" s="18" t="s">
        <v>203</v>
      </c>
      <c r="BB3" s="18" t="s">
        <v>192</v>
      </c>
      <c r="BC3" s="18" t="s">
        <v>266</v>
      </c>
      <c r="BD3" s="18" t="s">
        <v>253</v>
      </c>
    </row>
    <row r="4" spans="2:56" ht="36.75" customHeight="1">
      <c r="B4" s="22"/>
      <c r="C4" s="23"/>
      <c r="D4" s="24" t="s">
        <v>267</v>
      </c>
      <c r="E4" s="23"/>
      <c r="F4" s="23"/>
      <c r="G4" s="23"/>
      <c r="H4" s="23"/>
      <c r="I4" s="95"/>
      <c r="J4" s="23"/>
      <c r="K4" s="25"/>
      <c r="M4" s="26" t="s">
        <v>182</v>
      </c>
      <c r="AT4" s="18" t="s">
        <v>176</v>
      </c>
      <c r="AZ4" s="18" t="s">
        <v>268</v>
      </c>
      <c r="BA4" s="18" t="s">
        <v>203</v>
      </c>
      <c r="BB4" s="18" t="s">
        <v>192</v>
      </c>
      <c r="BC4" s="18" t="s">
        <v>269</v>
      </c>
      <c r="BD4" s="18" t="s">
        <v>253</v>
      </c>
    </row>
    <row r="5" spans="2:56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270</v>
      </c>
      <c r="BA5" s="18" t="s">
        <v>203</v>
      </c>
      <c r="BB5" s="18" t="s">
        <v>192</v>
      </c>
      <c r="BC5" s="18" t="s">
        <v>271</v>
      </c>
      <c r="BD5" s="18" t="s">
        <v>253</v>
      </c>
    </row>
    <row r="6" spans="2:56" ht="15">
      <c r="B6" s="22"/>
      <c r="C6" s="23"/>
      <c r="D6" s="31" t="s">
        <v>188</v>
      </c>
      <c r="E6" s="23"/>
      <c r="F6" s="23"/>
      <c r="G6" s="23"/>
      <c r="H6" s="23"/>
      <c r="I6" s="95"/>
      <c r="J6" s="23"/>
      <c r="K6" s="25"/>
      <c r="AZ6" s="18" t="s">
        <v>272</v>
      </c>
      <c r="BA6" s="18" t="s">
        <v>203</v>
      </c>
      <c r="BB6" s="18" t="s">
        <v>192</v>
      </c>
      <c r="BC6" s="18" t="s">
        <v>273</v>
      </c>
      <c r="BD6" s="18" t="s">
        <v>253</v>
      </c>
    </row>
    <row r="7" spans="2:56" ht="22.5" customHeight="1">
      <c r="B7" s="22"/>
      <c r="C7" s="23"/>
      <c r="D7" s="23"/>
      <c r="E7" s="368" t="str">
        <f>'Rekapitulace stavby'!K6</f>
        <v>JM I Centrální park</v>
      </c>
      <c r="F7" s="342"/>
      <c r="G7" s="342"/>
      <c r="H7" s="342"/>
      <c r="I7" s="95"/>
      <c r="J7" s="23"/>
      <c r="K7" s="25"/>
      <c r="AZ7" s="18" t="s">
        <v>274</v>
      </c>
      <c r="BA7" s="18" t="s">
        <v>203</v>
      </c>
      <c r="BB7" s="18" t="s">
        <v>192</v>
      </c>
      <c r="BC7" s="18" t="s">
        <v>275</v>
      </c>
      <c r="BD7" s="18" t="s">
        <v>253</v>
      </c>
    </row>
    <row r="8" spans="2:56" s="1" customFormat="1" ht="15">
      <c r="B8" s="35"/>
      <c r="C8" s="36"/>
      <c r="D8" s="31" t="s">
        <v>276</v>
      </c>
      <c r="E8" s="36"/>
      <c r="F8" s="36"/>
      <c r="G8" s="36"/>
      <c r="H8" s="36"/>
      <c r="I8" s="96"/>
      <c r="J8" s="36"/>
      <c r="K8" s="39"/>
      <c r="AZ8" s="18" t="s">
        <v>277</v>
      </c>
      <c r="BA8" s="18" t="s">
        <v>203</v>
      </c>
      <c r="BB8" s="18" t="s">
        <v>192</v>
      </c>
      <c r="BC8" s="18" t="s">
        <v>275</v>
      </c>
      <c r="BD8" s="18" t="s">
        <v>253</v>
      </c>
    </row>
    <row r="9" spans="2:56" s="1" customFormat="1" ht="36.75" customHeight="1">
      <c r="B9" s="35"/>
      <c r="C9" s="36"/>
      <c r="D9" s="36"/>
      <c r="E9" s="365" t="s">
        <v>278</v>
      </c>
      <c r="F9" s="333"/>
      <c r="G9" s="333"/>
      <c r="H9" s="333"/>
      <c r="I9" s="96"/>
      <c r="J9" s="36"/>
      <c r="K9" s="39"/>
      <c r="AZ9" s="18" t="s">
        <v>279</v>
      </c>
      <c r="BA9" s="18" t="s">
        <v>203</v>
      </c>
      <c r="BB9" s="18" t="s">
        <v>192</v>
      </c>
      <c r="BC9" s="18" t="s">
        <v>280</v>
      </c>
      <c r="BD9" s="18" t="s">
        <v>253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  <c r="AZ10" s="18" t="s">
        <v>281</v>
      </c>
      <c r="BA10" s="18" t="s">
        <v>203</v>
      </c>
      <c r="BB10" s="18" t="s">
        <v>192</v>
      </c>
      <c r="BC10" s="18" t="s">
        <v>282</v>
      </c>
      <c r="BD10" s="18" t="s">
        <v>253</v>
      </c>
    </row>
    <row r="11" spans="2:56" s="1" customFormat="1" ht="14.25" customHeight="1">
      <c r="B11" s="35"/>
      <c r="C11" s="36"/>
      <c r="D11" s="31" t="s">
        <v>191</v>
      </c>
      <c r="E11" s="36"/>
      <c r="F11" s="29" t="s">
        <v>252</v>
      </c>
      <c r="G11" s="36"/>
      <c r="H11" s="36"/>
      <c r="I11" s="97" t="s">
        <v>193</v>
      </c>
      <c r="J11" s="29" t="s">
        <v>283</v>
      </c>
      <c r="K11" s="39"/>
      <c r="AZ11" s="18" t="s">
        <v>284</v>
      </c>
      <c r="BA11" s="18" t="s">
        <v>203</v>
      </c>
      <c r="BB11" s="18" t="s">
        <v>192</v>
      </c>
      <c r="BC11" s="18" t="s">
        <v>285</v>
      </c>
      <c r="BD11" s="18" t="s">
        <v>253</v>
      </c>
    </row>
    <row r="12" spans="2:56" s="1" customFormat="1" ht="14.25" customHeight="1">
      <c r="B12" s="35"/>
      <c r="C12" s="36"/>
      <c r="D12" s="31" t="s">
        <v>195</v>
      </c>
      <c r="E12" s="36"/>
      <c r="F12" s="29" t="s">
        <v>286</v>
      </c>
      <c r="G12" s="36"/>
      <c r="H12" s="36"/>
      <c r="I12" s="97" t="s">
        <v>197</v>
      </c>
      <c r="J12" s="98" t="str">
        <f>'Rekapitulace stavby'!AN8</f>
        <v>4.12.2017</v>
      </c>
      <c r="K12" s="39"/>
      <c r="AZ12" s="18" t="s">
        <v>287</v>
      </c>
      <c r="BA12" s="18" t="s">
        <v>203</v>
      </c>
      <c r="BB12" s="18" t="s">
        <v>192</v>
      </c>
      <c r="BC12" s="18" t="s">
        <v>288</v>
      </c>
      <c r="BD12" s="18" t="s">
        <v>253</v>
      </c>
    </row>
    <row r="13" spans="2:56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  <c r="AZ13" s="18" t="s">
        <v>289</v>
      </c>
      <c r="BA13" s="18" t="s">
        <v>203</v>
      </c>
      <c r="BB13" s="18" t="s">
        <v>192</v>
      </c>
      <c r="BC13" s="18" t="s">
        <v>290</v>
      </c>
      <c r="BD13" s="18" t="s">
        <v>253</v>
      </c>
    </row>
    <row r="14" spans="2:56" s="1" customFormat="1" ht="14.25" customHeight="1">
      <c r="B14" s="35"/>
      <c r="C14" s="36"/>
      <c r="D14" s="31" t="s">
        <v>201</v>
      </c>
      <c r="E14" s="36"/>
      <c r="F14" s="36"/>
      <c r="G14" s="36"/>
      <c r="H14" s="36"/>
      <c r="I14" s="97" t="s">
        <v>202</v>
      </c>
      <c r="J14" s="29" t="s">
        <v>291</v>
      </c>
      <c r="K14" s="39"/>
      <c r="AZ14" s="18" t="s">
        <v>292</v>
      </c>
      <c r="BA14" s="18" t="s">
        <v>203</v>
      </c>
      <c r="BB14" s="18" t="s">
        <v>192</v>
      </c>
      <c r="BC14" s="18" t="s">
        <v>293</v>
      </c>
      <c r="BD14" s="18" t="s">
        <v>253</v>
      </c>
    </row>
    <row r="15" spans="2:56" s="1" customFormat="1" ht="18" customHeight="1">
      <c r="B15" s="35"/>
      <c r="C15" s="36"/>
      <c r="D15" s="36"/>
      <c r="E15" s="29" t="s">
        <v>294</v>
      </c>
      <c r="F15" s="36"/>
      <c r="G15" s="36"/>
      <c r="H15" s="36"/>
      <c r="I15" s="97" t="s">
        <v>204</v>
      </c>
      <c r="J15" s="29" t="s">
        <v>295</v>
      </c>
      <c r="K15" s="39"/>
      <c r="AZ15" s="18" t="s">
        <v>296</v>
      </c>
      <c r="BA15" s="18" t="s">
        <v>203</v>
      </c>
      <c r="BB15" s="18" t="s">
        <v>192</v>
      </c>
      <c r="BC15" s="18" t="s">
        <v>297</v>
      </c>
      <c r="BD15" s="18" t="s">
        <v>253</v>
      </c>
    </row>
    <row r="16" spans="2:56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  <c r="AZ16" s="18" t="s">
        <v>298</v>
      </c>
      <c r="BA16" s="18" t="s">
        <v>203</v>
      </c>
      <c r="BB16" s="18" t="s">
        <v>192</v>
      </c>
      <c r="BC16" s="18" t="s">
        <v>299</v>
      </c>
      <c r="BD16" s="18" t="s">
        <v>253</v>
      </c>
    </row>
    <row r="17" spans="2:11" s="1" customFormat="1" ht="14.25" customHeight="1">
      <c r="B17" s="35"/>
      <c r="C17" s="36"/>
      <c r="D17" s="31" t="s">
        <v>205</v>
      </c>
      <c r="E17" s="36"/>
      <c r="F17" s="36"/>
      <c r="G17" s="36"/>
      <c r="H17" s="36"/>
      <c r="I17" s="97" t="s">
        <v>202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204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207</v>
      </c>
      <c r="E20" s="36"/>
      <c r="F20" s="36"/>
      <c r="G20" s="36"/>
      <c r="H20" s="36"/>
      <c r="I20" s="97" t="s">
        <v>202</v>
      </c>
      <c r="J20" s="29" t="s">
        <v>192</v>
      </c>
      <c r="K20" s="39"/>
    </row>
    <row r="21" spans="2:11" s="1" customFormat="1" ht="18" customHeight="1">
      <c r="B21" s="35"/>
      <c r="C21" s="36"/>
      <c r="D21" s="36"/>
      <c r="E21" s="29" t="s">
        <v>203</v>
      </c>
      <c r="F21" s="36"/>
      <c r="G21" s="36"/>
      <c r="H21" s="36"/>
      <c r="I21" s="97" t="s">
        <v>204</v>
      </c>
      <c r="J21" s="29" t="s">
        <v>192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209</v>
      </c>
      <c r="E23" s="36"/>
      <c r="F23" s="36"/>
      <c r="G23" s="36"/>
      <c r="H23" s="36"/>
      <c r="I23" s="96"/>
      <c r="J23" s="36"/>
      <c r="K23" s="39"/>
    </row>
    <row r="24" spans="2:11" s="6" customFormat="1" ht="105.75" customHeight="1">
      <c r="B24" s="99"/>
      <c r="C24" s="100"/>
      <c r="D24" s="100"/>
      <c r="E24" s="345" t="s">
        <v>300</v>
      </c>
      <c r="F24" s="369"/>
      <c r="G24" s="369"/>
      <c r="H24" s="36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3"/>
      <c r="E26" s="63"/>
      <c r="F26" s="63"/>
      <c r="G26" s="63"/>
      <c r="H26" s="63"/>
      <c r="I26" s="103"/>
      <c r="J26" s="63"/>
      <c r="K26" s="104"/>
    </row>
    <row r="27" spans="2:11" s="1" customFormat="1" ht="24.75" customHeight="1">
      <c r="B27" s="35"/>
      <c r="C27" s="36"/>
      <c r="D27" s="105" t="s">
        <v>210</v>
      </c>
      <c r="E27" s="36"/>
      <c r="F27" s="36"/>
      <c r="G27" s="36"/>
      <c r="H27" s="36"/>
      <c r="I27" s="96"/>
      <c r="J27" s="106">
        <f>ROUNDUP(J83,2)</f>
        <v>0</v>
      </c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03"/>
      <c r="J28" s="63"/>
      <c r="K28" s="104"/>
    </row>
    <row r="29" spans="2:11" s="1" customFormat="1" ht="14.25" customHeight="1">
      <c r="B29" s="35"/>
      <c r="C29" s="36"/>
      <c r="D29" s="36"/>
      <c r="E29" s="36"/>
      <c r="F29" s="40" t="s">
        <v>212</v>
      </c>
      <c r="G29" s="36"/>
      <c r="H29" s="36"/>
      <c r="I29" s="107" t="s">
        <v>211</v>
      </c>
      <c r="J29" s="40" t="s">
        <v>213</v>
      </c>
      <c r="K29" s="39"/>
    </row>
    <row r="30" spans="2:11" s="1" customFormat="1" ht="14.25" customHeight="1">
      <c r="B30" s="35"/>
      <c r="C30" s="36"/>
      <c r="D30" s="43" t="s">
        <v>214</v>
      </c>
      <c r="E30" s="43" t="s">
        <v>215</v>
      </c>
      <c r="F30" s="108">
        <f>ROUNDUP(SUM(BE83:BE469),2)</f>
        <v>0</v>
      </c>
      <c r="G30" s="36"/>
      <c r="H30" s="36"/>
      <c r="I30" s="109">
        <v>0.21</v>
      </c>
      <c r="J30" s="108">
        <f>ROUNDUP(ROUNDUP((SUM(BE83:BE469)),2)*I30,1)</f>
        <v>0</v>
      </c>
      <c r="K30" s="39"/>
    </row>
    <row r="31" spans="2:11" s="1" customFormat="1" ht="14.25" customHeight="1">
      <c r="B31" s="35"/>
      <c r="C31" s="36"/>
      <c r="D31" s="36"/>
      <c r="E31" s="43" t="s">
        <v>216</v>
      </c>
      <c r="F31" s="108">
        <f>ROUNDUP(SUM(BF83:BF469),2)</f>
        <v>0</v>
      </c>
      <c r="G31" s="36"/>
      <c r="H31" s="36"/>
      <c r="I31" s="109">
        <v>0.15</v>
      </c>
      <c r="J31" s="108">
        <f>ROUNDUP(ROUNDUP((SUM(BF83:BF469)),2)*I31,1)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217</v>
      </c>
      <c r="F32" s="108">
        <f>ROUNDUP(SUM(BG83:BG469),2)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218</v>
      </c>
      <c r="F33" s="108">
        <f>ROUNDUP(SUM(BH83:BH469),2)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219</v>
      </c>
      <c r="F34" s="108">
        <f>ROUNDUP(SUM(BI83:BI469),2)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45"/>
      <c r="D36" s="46" t="s">
        <v>220</v>
      </c>
      <c r="E36" s="47"/>
      <c r="F36" s="47"/>
      <c r="G36" s="110" t="s">
        <v>221</v>
      </c>
      <c r="H36" s="48" t="s">
        <v>222</v>
      </c>
      <c r="I36" s="111"/>
      <c r="J36" s="49">
        <f>SUM(J27:J34)</f>
        <v>0</v>
      </c>
      <c r="K36" s="112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3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4"/>
      <c r="J41" s="55"/>
      <c r="K41" s="115"/>
    </row>
    <row r="42" spans="2:11" s="1" customFormat="1" ht="36.75" customHeight="1">
      <c r="B42" s="35"/>
      <c r="C42" s="24" t="s">
        <v>301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188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8" t="str">
        <f>E7</f>
        <v>JM I Centrální park</v>
      </c>
      <c r="F45" s="333"/>
      <c r="G45" s="333"/>
      <c r="H45" s="333"/>
      <c r="I45" s="96"/>
      <c r="J45" s="36"/>
      <c r="K45" s="39"/>
    </row>
    <row r="46" spans="2:11" s="1" customFormat="1" ht="14.25" customHeight="1">
      <c r="B46" s="35"/>
      <c r="C46" s="31" t="s">
        <v>276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5" t="str">
        <f>E9</f>
        <v>SO 01 - ARCHITEKTONICKO-STAVEBNÍ ČÁST</v>
      </c>
      <c r="F47" s="333"/>
      <c r="G47" s="333"/>
      <c r="H47" s="33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195</v>
      </c>
      <c r="D49" s="36"/>
      <c r="E49" s="36"/>
      <c r="F49" s="29" t="str">
        <f>F12</f>
        <v>CHODOV - PRAHA 11</v>
      </c>
      <c r="G49" s="36"/>
      <c r="H49" s="36"/>
      <c r="I49" s="97" t="s">
        <v>197</v>
      </c>
      <c r="J49" s="98" t="str">
        <f>IF(J12="","",J12)</f>
        <v>4.12.2017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201</v>
      </c>
      <c r="D51" s="36"/>
      <c r="E51" s="36"/>
      <c r="F51" s="29" t="str">
        <f>E15</f>
        <v>Magistrát hlavního města Prahy 1</v>
      </c>
      <c r="G51" s="36"/>
      <c r="H51" s="36"/>
      <c r="I51" s="97" t="s">
        <v>207</v>
      </c>
      <c r="J51" s="29" t="str">
        <f>E21</f>
        <v> </v>
      </c>
      <c r="K51" s="39"/>
    </row>
    <row r="52" spans="2:11" s="1" customFormat="1" ht="14.25" customHeight="1">
      <c r="B52" s="35"/>
      <c r="C52" s="31" t="s">
        <v>205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16" t="s">
        <v>302</v>
      </c>
      <c r="D54" s="45"/>
      <c r="E54" s="45"/>
      <c r="F54" s="45"/>
      <c r="G54" s="45"/>
      <c r="H54" s="45"/>
      <c r="I54" s="117"/>
      <c r="J54" s="118" t="s">
        <v>303</v>
      </c>
      <c r="K54" s="50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19" t="s">
        <v>304</v>
      </c>
      <c r="D56" s="36"/>
      <c r="E56" s="36"/>
      <c r="F56" s="36"/>
      <c r="G56" s="36"/>
      <c r="H56" s="36"/>
      <c r="I56" s="96"/>
      <c r="J56" s="106">
        <f>J83</f>
        <v>0</v>
      </c>
      <c r="K56" s="39"/>
      <c r="AU56" s="18" t="s">
        <v>305</v>
      </c>
    </row>
    <row r="57" spans="2:11" s="7" customFormat="1" ht="24.75" customHeight="1">
      <c r="B57" s="120"/>
      <c r="C57" s="121"/>
      <c r="D57" s="122" t="s">
        <v>306</v>
      </c>
      <c r="E57" s="123"/>
      <c r="F57" s="123"/>
      <c r="G57" s="123"/>
      <c r="H57" s="123"/>
      <c r="I57" s="124"/>
      <c r="J57" s="125">
        <f>J84</f>
        <v>0</v>
      </c>
      <c r="K57" s="126"/>
    </row>
    <row r="58" spans="2:11" s="8" customFormat="1" ht="19.5" customHeight="1">
      <c r="B58" s="127"/>
      <c r="C58" s="128"/>
      <c r="D58" s="129" t="s">
        <v>307</v>
      </c>
      <c r="E58" s="130"/>
      <c r="F58" s="130"/>
      <c r="G58" s="130"/>
      <c r="H58" s="130"/>
      <c r="I58" s="131"/>
      <c r="J58" s="132">
        <f>J97</f>
        <v>0</v>
      </c>
      <c r="K58" s="133"/>
    </row>
    <row r="59" spans="2:11" s="8" customFormat="1" ht="19.5" customHeight="1">
      <c r="B59" s="127"/>
      <c r="C59" s="128"/>
      <c r="D59" s="129" t="s">
        <v>308</v>
      </c>
      <c r="E59" s="130"/>
      <c r="F59" s="130"/>
      <c r="G59" s="130"/>
      <c r="H59" s="130"/>
      <c r="I59" s="131"/>
      <c r="J59" s="132">
        <f>J362</f>
        <v>0</v>
      </c>
      <c r="K59" s="133"/>
    </row>
    <row r="60" spans="2:11" s="8" customFormat="1" ht="19.5" customHeight="1">
      <c r="B60" s="127"/>
      <c r="C60" s="128"/>
      <c r="D60" s="129" t="s">
        <v>309</v>
      </c>
      <c r="E60" s="130"/>
      <c r="F60" s="130"/>
      <c r="G60" s="130"/>
      <c r="H60" s="130"/>
      <c r="I60" s="131"/>
      <c r="J60" s="132">
        <f>J377</f>
        <v>0</v>
      </c>
      <c r="K60" s="133"/>
    </row>
    <row r="61" spans="2:11" s="8" customFormat="1" ht="19.5" customHeight="1">
      <c r="B61" s="127"/>
      <c r="C61" s="128"/>
      <c r="D61" s="129" t="s">
        <v>310</v>
      </c>
      <c r="E61" s="130"/>
      <c r="F61" s="130"/>
      <c r="G61" s="130"/>
      <c r="H61" s="130"/>
      <c r="I61" s="131"/>
      <c r="J61" s="132">
        <f>J418</f>
        <v>0</v>
      </c>
      <c r="K61" s="133"/>
    </row>
    <row r="62" spans="2:11" s="7" customFormat="1" ht="24.75" customHeight="1">
      <c r="B62" s="120"/>
      <c r="C62" s="121"/>
      <c r="D62" s="122" t="s">
        <v>311</v>
      </c>
      <c r="E62" s="123"/>
      <c r="F62" s="123"/>
      <c r="G62" s="123"/>
      <c r="H62" s="123"/>
      <c r="I62" s="124"/>
      <c r="J62" s="125">
        <f>J459</f>
        <v>0</v>
      </c>
      <c r="K62" s="126"/>
    </row>
    <row r="63" spans="2:11" s="8" customFormat="1" ht="19.5" customHeight="1">
      <c r="B63" s="127"/>
      <c r="C63" s="128"/>
      <c r="D63" s="129" t="s">
        <v>312</v>
      </c>
      <c r="E63" s="130"/>
      <c r="F63" s="130"/>
      <c r="G63" s="130"/>
      <c r="H63" s="130"/>
      <c r="I63" s="131"/>
      <c r="J63" s="132">
        <f>J460</f>
        <v>0</v>
      </c>
      <c r="K63" s="133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96"/>
      <c r="J64" s="36"/>
      <c r="K64" s="39"/>
    </row>
    <row r="65" spans="2:11" s="1" customFormat="1" ht="6.75" customHeight="1">
      <c r="B65" s="51"/>
      <c r="C65" s="52"/>
      <c r="D65" s="52"/>
      <c r="E65" s="52"/>
      <c r="F65" s="52"/>
      <c r="G65" s="52"/>
      <c r="H65" s="52"/>
      <c r="I65" s="113"/>
      <c r="J65" s="52"/>
      <c r="K65" s="53"/>
    </row>
    <row r="69" spans="2:12" s="1" customFormat="1" ht="6.75" customHeight="1">
      <c r="B69" s="54"/>
      <c r="C69" s="55"/>
      <c r="D69" s="55"/>
      <c r="E69" s="55"/>
      <c r="F69" s="55"/>
      <c r="G69" s="55"/>
      <c r="H69" s="55"/>
      <c r="I69" s="114"/>
      <c r="J69" s="55"/>
      <c r="K69" s="55"/>
      <c r="L69" s="35"/>
    </row>
    <row r="70" spans="2:12" s="1" customFormat="1" ht="36.75" customHeight="1">
      <c r="B70" s="35"/>
      <c r="C70" s="56" t="s">
        <v>313</v>
      </c>
      <c r="I70" s="134"/>
      <c r="L70" s="35"/>
    </row>
    <row r="71" spans="2:12" s="1" customFormat="1" ht="6.75" customHeight="1">
      <c r="B71" s="35"/>
      <c r="I71" s="134"/>
      <c r="L71" s="35"/>
    </row>
    <row r="72" spans="2:12" s="1" customFormat="1" ht="14.25" customHeight="1">
      <c r="B72" s="35"/>
      <c r="C72" s="58" t="s">
        <v>188</v>
      </c>
      <c r="I72" s="134"/>
      <c r="L72" s="35"/>
    </row>
    <row r="73" spans="2:12" s="1" customFormat="1" ht="22.5" customHeight="1">
      <c r="B73" s="35"/>
      <c r="E73" s="366" t="str">
        <f>E7</f>
        <v>JM I Centrální park</v>
      </c>
      <c r="F73" s="339"/>
      <c r="G73" s="339"/>
      <c r="H73" s="339"/>
      <c r="I73" s="134"/>
      <c r="L73" s="35"/>
    </row>
    <row r="74" spans="2:12" s="1" customFormat="1" ht="14.25" customHeight="1">
      <c r="B74" s="35"/>
      <c r="C74" s="58" t="s">
        <v>276</v>
      </c>
      <c r="I74" s="134"/>
      <c r="L74" s="35"/>
    </row>
    <row r="75" spans="2:12" s="1" customFormat="1" ht="23.25" customHeight="1">
      <c r="B75" s="35"/>
      <c r="E75" s="346" t="str">
        <f>E9</f>
        <v>SO 01 - ARCHITEKTONICKO-STAVEBNÍ ČÁST</v>
      </c>
      <c r="F75" s="339"/>
      <c r="G75" s="339"/>
      <c r="H75" s="339"/>
      <c r="I75" s="134"/>
      <c r="L75" s="35"/>
    </row>
    <row r="76" spans="2:12" s="1" customFormat="1" ht="6.75" customHeight="1">
      <c r="B76" s="35"/>
      <c r="I76" s="134"/>
      <c r="L76" s="35"/>
    </row>
    <row r="77" spans="2:12" s="1" customFormat="1" ht="18" customHeight="1">
      <c r="B77" s="35"/>
      <c r="C77" s="58" t="s">
        <v>195</v>
      </c>
      <c r="F77" s="135" t="str">
        <f>F12</f>
        <v>CHODOV - PRAHA 11</v>
      </c>
      <c r="I77" s="136" t="s">
        <v>197</v>
      </c>
      <c r="J77" s="62" t="str">
        <f>IF(J12="","",J12)</f>
        <v>4.12.2017</v>
      </c>
      <c r="L77" s="35"/>
    </row>
    <row r="78" spans="2:12" s="1" customFormat="1" ht="6.75" customHeight="1">
      <c r="B78" s="35"/>
      <c r="I78" s="134"/>
      <c r="L78" s="35"/>
    </row>
    <row r="79" spans="2:12" s="1" customFormat="1" ht="15">
      <c r="B79" s="35"/>
      <c r="C79" s="58" t="s">
        <v>201</v>
      </c>
      <c r="F79" s="135" t="str">
        <f>E15</f>
        <v>Magistrát hlavního města Prahy 1</v>
      </c>
      <c r="I79" s="136" t="s">
        <v>207</v>
      </c>
      <c r="J79" s="135" t="str">
        <f>E21</f>
        <v> </v>
      </c>
      <c r="L79" s="35"/>
    </row>
    <row r="80" spans="2:12" s="1" customFormat="1" ht="14.25" customHeight="1">
      <c r="B80" s="35"/>
      <c r="C80" s="58" t="s">
        <v>205</v>
      </c>
      <c r="F80" s="135">
        <f>IF(E18="","",E18)</f>
      </c>
      <c r="I80" s="134"/>
      <c r="L80" s="35"/>
    </row>
    <row r="81" spans="2:12" s="1" customFormat="1" ht="9.75" customHeight="1">
      <c r="B81" s="35"/>
      <c r="I81" s="134"/>
      <c r="L81" s="35"/>
    </row>
    <row r="82" spans="2:20" s="9" customFormat="1" ht="29.25" customHeight="1">
      <c r="B82" s="137"/>
      <c r="C82" s="138" t="s">
        <v>314</v>
      </c>
      <c r="D82" s="139" t="s">
        <v>229</v>
      </c>
      <c r="E82" s="139" t="s">
        <v>225</v>
      </c>
      <c r="F82" s="139" t="s">
        <v>315</v>
      </c>
      <c r="G82" s="139" t="s">
        <v>316</v>
      </c>
      <c r="H82" s="139" t="s">
        <v>317</v>
      </c>
      <c r="I82" s="140" t="s">
        <v>318</v>
      </c>
      <c r="J82" s="139" t="s">
        <v>303</v>
      </c>
      <c r="K82" s="141" t="s">
        <v>319</v>
      </c>
      <c r="L82" s="137"/>
      <c r="M82" s="68" t="s">
        <v>320</v>
      </c>
      <c r="N82" s="69" t="s">
        <v>214</v>
      </c>
      <c r="O82" s="69" t="s">
        <v>321</v>
      </c>
      <c r="P82" s="69" t="s">
        <v>322</v>
      </c>
      <c r="Q82" s="69" t="s">
        <v>323</v>
      </c>
      <c r="R82" s="69" t="s">
        <v>324</v>
      </c>
      <c r="S82" s="69" t="s">
        <v>325</v>
      </c>
      <c r="T82" s="70" t="s">
        <v>326</v>
      </c>
    </row>
    <row r="83" spans="2:63" s="1" customFormat="1" ht="29.25" customHeight="1">
      <c r="B83" s="35"/>
      <c r="C83" s="72" t="s">
        <v>304</v>
      </c>
      <c r="I83" s="134"/>
      <c r="J83" s="142">
        <f>BK83</f>
        <v>0</v>
      </c>
      <c r="L83" s="35"/>
      <c r="M83" s="71"/>
      <c r="N83" s="63"/>
      <c r="O83" s="63"/>
      <c r="P83" s="143">
        <f>P84+P459</f>
        <v>0</v>
      </c>
      <c r="Q83" s="63"/>
      <c r="R83" s="143">
        <f>R84+R459</f>
        <v>23.65567344</v>
      </c>
      <c r="S83" s="63"/>
      <c r="T83" s="144">
        <f>T84+T459</f>
        <v>509.214</v>
      </c>
      <c r="AT83" s="18" t="s">
        <v>243</v>
      </c>
      <c r="AU83" s="18" t="s">
        <v>305</v>
      </c>
      <c r="BK83" s="145">
        <f>BK84+BK459</f>
        <v>0</v>
      </c>
    </row>
    <row r="84" spans="2:63" s="10" customFormat="1" ht="36.75" customHeight="1">
      <c r="B84" s="146"/>
      <c r="D84" s="147" t="s">
        <v>243</v>
      </c>
      <c r="E84" s="148" t="s">
        <v>327</v>
      </c>
      <c r="F84" s="148" t="s">
        <v>328</v>
      </c>
      <c r="I84" s="149"/>
      <c r="J84" s="150">
        <f>BK84</f>
        <v>0</v>
      </c>
      <c r="L84" s="146"/>
      <c r="M84" s="151"/>
      <c r="N84" s="152"/>
      <c r="O84" s="152"/>
      <c r="P84" s="153">
        <f>P85+SUM(P86:P97)+P362+P377+P418</f>
        <v>0</v>
      </c>
      <c r="Q84" s="152"/>
      <c r="R84" s="153">
        <f>R85+SUM(R86:R97)+R362+R377+R418</f>
        <v>20.64667344</v>
      </c>
      <c r="S84" s="152"/>
      <c r="T84" s="154">
        <f>T85+SUM(T86:T97)+T362+T377+T418</f>
        <v>509.214</v>
      </c>
      <c r="AR84" s="155" t="s">
        <v>194</v>
      </c>
      <c r="AT84" s="156" t="s">
        <v>243</v>
      </c>
      <c r="AU84" s="156" t="s">
        <v>244</v>
      </c>
      <c r="AY84" s="155" t="s">
        <v>329</v>
      </c>
      <c r="BK84" s="157">
        <f>BK85+SUM(BK86:BK97)+BK362+BK377+BK418</f>
        <v>0</v>
      </c>
    </row>
    <row r="85" spans="2:65" s="1" customFormat="1" ht="31.5" customHeight="1">
      <c r="B85" s="158"/>
      <c r="C85" s="159" t="s">
        <v>194</v>
      </c>
      <c r="D85" s="159" t="s">
        <v>330</v>
      </c>
      <c r="E85" s="160" t="s">
        <v>331</v>
      </c>
      <c r="F85" s="161" t="s">
        <v>332</v>
      </c>
      <c r="G85" s="162" t="s">
        <v>192</v>
      </c>
      <c r="H85" s="163">
        <v>0</v>
      </c>
      <c r="I85" s="164"/>
      <c r="J85" s="165">
        <f>ROUND(I85*H85,2)</f>
        <v>0</v>
      </c>
      <c r="K85" s="161" t="s">
        <v>192</v>
      </c>
      <c r="L85" s="35"/>
      <c r="M85" s="166" t="s">
        <v>192</v>
      </c>
      <c r="N85" s="167" t="s">
        <v>215</v>
      </c>
      <c r="O85" s="36"/>
      <c r="P85" s="168">
        <f>O85*H85</f>
        <v>0</v>
      </c>
      <c r="Q85" s="168">
        <v>0</v>
      </c>
      <c r="R85" s="168">
        <f>Q85*H85</f>
        <v>0</v>
      </c>
      <c r="S85" s="168">
        <v>0</v>
      </c>
      <c r="T85" s="169">
        <f>S85*H85</f>
        <v>0</v>
      </c>
      <c r="AR85" s="18" t="s">
        <v>333</v>
      </c>
      <c r="AT85" s="18" t="s">
        <v>330</v>
      </c>
      <c r="AU85" s="18" t="s">
        <v>194</v>
      </c>
      <c r="AY85" s="18" t="s">
        <v>329</v>
      </c>
      <c r="BE85" s="170">
        <f>IF(N85="základní",J85,0)</f>
        <v>0</v>
      </c>
      <c r="BF85" s="170">
        <f>IF(N85="snížená",J85,0)</f>
        <v>0</v>
      </c>
      <c r="BG85" s="170">
        <f>IF(N85="zákl. přenesená",J85,0)</f>
        <v>0</v>
      </c>
      <c r="BH85" s="170">
        <f>IF(N85="sníž. přenesená",J85,0)</f>
        <v>0</v>
      </c>
      <c r="BI85" s="170">
        <f>IF(N85="nulová",J85,0)</f>
        <v>0</v>
      </c>
      <c r="BJ85" s="18" t="s">
        <v>194</v>
      </c>
      <c r="BK85" s="170">
        <f>ROUND(I85*H85,2)</f>
        <v>0</v>
      </c>
      <c r="BL85" s="18" t="s">
        <v>333</v>
      </c>
      <c r="BM85" s="18" t="s">
        <v>334</v>
      </c>
    </row>
    <row r="86" spans="2:47" s="1" customFormat="1" ht="30" customHeight="1">
      <c r="B86" s="35"/>
      <c r="D86" s="171" t="s">
        <v>335</v>
      </c>
      <c r="F86" s="172" t="s">
        <v>332</v>
      </c>
      <c r="I86" s="134"/>
      <c r="L86" s="35"/>
      <c r="M86" s="65"/>
      <c r="N86" s="36"/>
      <c r="O86" s="36"/>
      <c r="P86" s="36"/>
      <c r="Q86" s="36"/>
      <c r="R86" s="36"/>
      <c r="S86" s="36"/>
      <c r="T86" s="66"/>
      <c r="AT86" s="18" t="s">
        <v>335</v>
      </c>
      <c r="AU86" s="18" t="s">
        <v>194</v>
      </c>
    </row>
    <row r="87" spans="2:51" s="11" customFormat="1" ht="22.5" customHeight="1">
      <c r="B87" s="173"/>
      <c r="D87" s="171" t="s">
        <v>336</v>
      </c>
      <c r="E87" s="174" t="s">
        <v>192</v>
      </c>
      <c r="F87" s="175" t="s">
        <v>337</v>
      </c>
      <c r="H87" s="176" t="s">
        <v>192</v>
      </c>
      <c r="I87" s="177"/>
      <c r="L87" s="173"/>
      <c r="M87" s="178"/>
      <c r="N87" s="179"/>
      <c r="O87" s="179"/>
      <c r="P87" s="179"/>
      <c r="Q87" s="179"/>
      <c r="R87" s="179"/>
      <c r="S87" s="179"/>
      <c r="T87" s="180"/>
      <c r="AT87" s="176" t="s">
        <v>336</v>
      </c>
      <c r="AU87" s="176" t="s">
        <v>194</v>
      </c>
      <c r="AV87" s="11" t="s">
        <v>194</v>
      </c>
      <c r="AW87" s="11" t="s">
        <v>208</v>
      </c>
      <c r="AX87" s="11" t="s">
        <v>244</v>
      </c>
      <c r="AY87" s="176" t="s">
        <v>329</v>
      </c>
    </row>
    <row r="88" spans="2:51" s="11" customFormat="1" ht="22.5" customHeight="1">
      <c r="B88" s="173"/>
      <c r="D88" s="171" t="s">
        <v>336</v>
      </c>
      <c r="E88" s="174" t="s">
        <v>192</v>
      </c>
      <c r="F88" s="175" t="s">
        <v>338</v>
      </c>
      <c r="H88" s="176" t="s">
        <v>192</v>
      </c>
      <c r="I88" s="177"/>
      <c r="L88" s="173"/>
      <c r="M88" s="178"/>
      <c r="N88" s="179"/>
      <c r="O88" s="179"/>
      <c r="P88" s="179"/>
      <c r="Q88" s="179"/>
      <c r="R88" s="179"/>
      <c r="S88" s="179"/>
      <c r="T88" s="180"/>
      <c r="AT88" s="176" t="s">
        <v>336</v>
      </c>
      <c r="AU88" s="176" t="s">
        <v>194</v>
      </c>
      <c r="AV88" s="11" t="s">
        <v>194</v>
      </c>
      <c r="AW88" s="11" t="s">
        <v>208</v>
      </c>
      <c r="AX88" s="11" t="s">
        <v>244</v>
      </c>
      <c r="AY88" s="176" t="s">
        <v>329</v>
      </c>
    </row>
    <row r="89" spans="2:51" s="11" customFormat="1" ht="22.5" customHeight="1">
      <c r="B89" s="173"/>
      <c r="D89" s="171" t="s">
        <v>336</v>
      </c>
      <c r="E89" s="174" t="s">
        <v>192</v>
      </c>
      <c r="F89" s="175" t="s">
        <v>339</v>
      </c>
      <c r="H89" s="176" t="s">
        <v>192</v>
      </c>
      <c r="I89" s="177"/>
      <c r="L89" s="173"/>
      <c r="M89" s="178"/>
      <c r="N89" s="179"/>
      <c r="O89" s="179"/>
      <c r="P89" s="179"/>
      <c r="Q89" s="179"/>
      <c r="R89" s="179"/>
      <c r="S89" s="179"/>
      <c r="T89" s="180"/>
      <c r="AT89" s="176" t="s">
        <v>336</v>
      </c>
      <c r="AU89" s="176" t="s">
        <v>194</v>
      </c>
      <c r="AV89" s="11" t="s">
        <v>194</v>
      </c>
      <c r="AW89" s="11" t="s">
        <v>208</v>
      </c>
      <c r="AX89" s="11" t="s">
        <v>244</v>
      </c>
      <c r="AY89" s="176" t="s">
        <v>329</v>
      </c>
    </row>
    <row r="90" spans="2:51" s="11" customFormat="1" ht="22.5" customHeight="1">
      <c r="B90" s="173"/>
      <c r="D90" s="171" t="s">
        <v>336</v>
      </c>
      <c r="E90" s="174" t="s">
        <v>192</v>
      </c>
      <c r="F90" s="175" t="s">
        <v>340</v>
      </c>
      <c r="H90" s="176" t="s">
        <v>192</v>
      </c>
      <c r="I90" s="177"/>
      <c r="L90" s="173"/>
      <c r="M90" s="178"/>
      <c r="N90" s="179"/>
      <c r="O90" s="179"/>
      <c r="P90" s="179"/>
      <c r="Q90" s="179"/>
      <c r="R90" s="179"/>
      <c r="S90" s="179"/>
      <c r="T90" s="180"/>
      <c r="AT90" s="176" t="s">
        <v>336</v>
      </c>
      <c r="AU90" s="176" t="s">
        <v>194</v>
      </c>
      <c r="AV90" s="11" t="s">
        <v>194</v>
      </c>
      <c r="AW90" s="11" t="s">
        <v>208</v>
      </c>
      <c r="AX90" s="11" t="s">
        <v>244</v>
      </c>
      <c r="AY90" s="176" t="s">
        <v>329</v>
      </c>
    </row>
    <row r="91" spans="2:51" s="11" customFormat="1" ht="22.5" customHeight="1">
      <c r="B91" s="173"/>
      <c r="D91" s="171" t="s">
        <v>336</v>
      </c>
      <c r="E91" s="174" t="s">
        <v>192</v>
      </c>
      <c r="F91" s="175" t="s">
        <v>341</v>
      </c>
      <c r="H91" s="176" t="s">
        <v>192</v>
      </c>
      <c r="I91" s="177"/>
      <c r="L91" s="173"/>
      <c r="M91" s="178"/>
      <c r="N91" s="179"/>
      <c r="O91" s="179"/>
      <c r="P91" s="179"/>
      <c r="Q91" s="179"/>
      <c r="R91" s="179"/>
      <c r="S91" s="179"/>
      <c r="T91" s="180"/>
      <c r="AT91" s="176" t="s">
        <v>336</v>
      </c>
      <c r="AU91" s="176" t="s">
        <v>194</v>
      </c>
      <c r="AV91" s="11" t="s">
        <v>194</v>
      </c>
      <c r="AW91" s="11" t="s">
        <v>208</v>
      </c>
      <c r="AX91" s="11" t="s">
        <v>244</v>
      </c>
      <c r="AY91" s="176" t="s">
        <v>329</v>
      </c>
    </row>
    <row r="92" spans="2:51" s="11" customFormat="1" ht="22.5" customHeight="1">
      <c r="B92" s="173"/>
      <c r="D92" s="171" t="s">
        <v>336</v>
      </c>
      <c r="E92" s="174" t="s">
        <v>192</v>
      </c>
      <c r="F92" s="175" t="s">
        <v>342</v>
      </c>
      <c r="H92" s="176" t="s">
        <v>192</v>
      </c>
      <c r="I92" s="177"/>
      <c r="L92" s="173"/>
      <c r="M92" s="178"/>
      <c r="N92" s="179"/>
      <c r="O92" s="179"/>
      <c r="P92" s="179"/>
      <c r="Q92" s="179"/>
      <c r="R92" s="179"/>
      <c r="S92" s="179"/>
      <c r="T92" s="180"/>
      <c r="AT92" s="176" t="s">
        <v>336</v>
      </c>
      <c r="AU92" s="176" t="s">
        <v>194</v>
      </c>
      <c r="AV92" s="11" t="s">
        <v>194</v>
      </c>
      <c r="AW92" s="11" t="s">
        <v>208</v>
      </c>
      <c r="AX92" s="11" t="s">
        <v>244</v>
      </c>
      <c r="AY92" s="176" t="s">
        <v>329</v>
      </c>
    </row>
    <row r="93" spans="2:51" s="11" customFormat="1" ht="22.5" customHeight="1">
      <c r="B93" s="173"/>
      <c r="D93" s="171" t="s">
        <v>336</v>
      </c>
      <c r="E93" s="174" t="s">
        <v>192</v>
      </c>
      <c r="F93" s="175" t="s">
        <v>343</v>
      </c>
      <c r="H93" s="176" t="s">
        <v>192</v>
      </c>
      <c r="I93" s="177"/>
      <c r="L93" s="173"/>
      <c r="M93" s="178"/>
      <c r="N93" s="179"/>
      <c r="O93" s="179"/>
      <c r="P93" s="179"/>
      <c r="Q93" s="179"/>
      <c r="R93" s="179"/>
      <c r="S93" s="179"/>
      <c r="T93" s="180"/>
      <c r="AT93" s="176" t="s">
        <v>336</v>
      </c>
      <c r="AU93" s="176" t="s">
        <v>194</v>
      </c>
      <c r="AV93" s="11" t="s">
        <v>194</v>
      </c>
      <c r="AW93" s="11" t="s">
        <v>208</v>
      </c>
      <c r="AX93" s="11" t="s">
        <v>244</v>
      </c>
      <c r="AY93" s="176" t="s">
        <v>329</v>
      </c>
    </row>
    <row r="94" spans="2:51" s="11" customFormat="1" ht="22.5" customHeight="1">
      <c r="B94" s="173"/>
      <c r="D94" s="171" t="s">
        <v>336</v>
      </c>
      <c r="E94" s="174" t="s">
        <v>192</v>
      </c>
      <c r="F94" s="175" t="s">
        <v>344</v>
      </c>
      <c r="H94" s="176" t="s">
        <v>192</v>
      </c>
      <c r="I94" s="177"/>
      <c r="L94" s="173"/>
      <c r="M94" s="178"/>
      <c r="N94" s="179"/>
      <c r="O94" s="179"/>
      <c r="P94" s="179"/>
      <c r="Q94" s="179"/>
      <c r="R94" s="179"/>
      <c r="S94" s="179"/>
      <c r="T94" s="180"/>
      <c r="AT94" s="176" t="s">
        <v>336</v>
      </c>
      <c r="AU94" s="176" t="s">
        <v>194</v>
      </c>
      <c r="AV94" s="11" t="s">
        <v>194</v>
      </c>
      <c r="AW94" s="11" t="s">
        <v>208</v>
      </c>
      <c r="AX94" s="11" t="s">
        <v>244</v>
      </c>
      <c r="AY94" s="176" t="s">
        <v>329</v>
      </c>
    </row>
    <row r="95" spans="2:51" s="11" customFormat="1" ht="22.5" customHeight="1">
      <c r="B95" s="173"/>
      <c r="D95" s="171" t="s">
        <v>336</v>
      </c>
      <c r="E95" s="174" t="s">
        <v>192</v>
      </c>
      <c r="F95" s="175" t="s">
        <v>345</v>
      </c>
      <c r="H95" s="176" t="s">
        <v>192</v>
      </c>
      <c r="I95" s="177"/>
      <c r="L95" s="173"/>
      <c r="M95" s="178"/>
      <c r="N95" s="179"/>
      <c r="O95" s="179"/>
      <c r="P95" s="179"/>
      <c r="Q95" s="179"/>
      <c r="R95" s="179"/>
      <c r="S95" s="179"/>
      <c r="T95" s="180"/>
      <c r="AT95" s="176" t="s">
        <v>336</v>
      </c>
      <c r="AU95" s="176" t="s">
        <v>194</v>
      </c>
      <c r="AV95" s="11" t="s">
        <v>194</v>
      </c>
      <c r="AW95" s="11" t="s">
        <v>208</v>
      </c>
      <c r="AX95" s="11" t="s">
        <v>244</v>
      </c>
      <c r="AY95" s="176" t="s">
        <v>329</v>
      </c>
    </row>
    <row r="96" spans="2:51" s="12" customFormat="1" ht="22.5" customHeight="1">
      <c r="B96" s="181"/>
      <c r="D96" s="171" t="s">
        <v>336</v>
      </c>
      <c r="E96" s="182" t="s">
        <v>192</v>
      </c>
      <c r="F96" s="183" t="s">
        <v>346</v>
      </c>
      <c r="H96" s="184">
        <v>0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9" t="s">
        <v>336</v>
      </c>
      <c r="AU96" s="189" t="s">
        <v>194</v>
      </c>
      <c r="AV96" s="12" t="s">
        <v>333</v>
      </c>
      <c r="AW96" s="12" t="s">
        <v>176</v>
      </c>
      <c r="AX96" s="12" t="s">
        <v>194</v>
      </c>
      <c r="AY96" s="189" t="s">
        <v>329</v>
      </c>
    </row>
    <row r="97" spans="2:63" s="10" customFormat="1" ht="29.25" customHeight="1">
      <c r="B97" s="146"/>
      <c r="D97" s="147" t="s">
        <v>243</v>
      </c>
      <c r="E97" s="190" t="s">
        <v>194</v>
      </c>
      <c r="F97" s="190" t="s">
        <v>347</v>
      </c>
      <c r="I97" s="149"/>
      <c r="J97" s="191">
        <f>BK97</f>
        <v>0</v>
      </c>
      <c r="L97" s="146"/>
      <c r="M97" s="151"/>
      <c r="N97" s="152"/>
      <c r="O97" s="152"/>
      <c r="P97" s="153">
        <f>SUM(P98:P361)</f>
        <v>0</v>
      </c>
      <c r="Q97" s="152"/>
      <c r="R97" s="153">
        <f>SUM(R98:R361)</f>
        <v>3.7600000000000002</v>
      </c>
      <c r="S97" s="152"/>
      <c r="T97" s="154">
        <f>SUM(T98:T361)</f>
        <v>508.73199999999997</v>
      </c>
      <c r="AR97" s="155" t="s">
        <v>194</v>
      </c>
      <c r="AT97" s="156" t="s">
        <v>243</v>
      </c>
      <c r="AU97" s="156" t="s">
        <v>194</v>
      </c>
      <c r="AY97" s="155" t="s">
        <v>329</v>
      </c>
      <c r="BK97" s="157">
        <f>SUM(BK98:BK361)</f>
        <v>0</v>
      </c>
    </row>
    <row r="98" spans="2:65" s="1" customFormat="1" ht="22.5" customHeight="1">
      <c r="B98" s="158"/>
      <c r="C98" s="159" t="s">
        <v>253</v>
      </c>
      <c r="D98" s="159" t="s">
        <v>330</v>
      </c>
      <c r="E98" s="160" t="s">
        <v>348</v>
      </c>
      <c r="F98" s="161" t="s">
        <v>349</v>
      </c>
      <c r="G98" s="162" t="s">
        <v>350</v>
      </c>
      <c r="H98" s="163">
        <v>212</v>
      </c>
      <c r="I98" s="164"/>
      <c r="J98" s="165">
        <f>ROUND(I98*H98,2)</f>
        <v>0</v>
      </c>
      <c r="K98" s="161" t="s">
        <v>351</v>
      </c>
      <c r="L98" s="35"/>
      <c r="M98" s="166" t="s">
        <v>192</v>
      </c>
      <c r="N98" s="167" t="s">
        <v>215</v>
      </c>
      <c r="O98" s="36"/>
      <c r="P98" s="168">
        <f>O98*H98</f>
        <v>0</v>
      </c>
      <c r="Q98" s="168">
        <v>0</v>
      </c>
      <c r="R98" s="168">
        <f>Q98*H98</f>
        <v>0</v>
      </c>
      <c r="S98" s="168">
        <v>0.408</v>
      </c>
      <c r="T98" s="169">
        <f>S98*H98</f>
        <v>86.496</v>
      </c>
      <c r="AR98" s="18" t="s">
        <v>333</v>
      </c>
      <c r="AT98" s="18" t="s">
        <v>330</v>
      </c>
      <c r="AU98" s="18" t="s">
        <v>253</v>
      </c>
      <c r="AY98" s="18" t="s">
        <v>329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8" t="s">
        <v>194</v>
      </c>
      <c r="BK98" s="170">
        <f>ROUND(I98*H98,2)</f>
        <v>0</v>
      </c>
      <c r="BL98" s="18" t="s">
        <v>333</v>
      </c>
      <c r="BM98" s="18" t="s">
        <v>352</v>
      </c>
    </row>
    <row r="99" spans="2:47" s="1" customFormat="1" ht="22.5" customHeight="1">
      <c r="B99" s="35"/>
      <c r="D99" s="171" t="s">
        <v>335</v>
      </c>
      <c r="F99" s="172" t="s">
        <v>349</v>
      </c>
      <c r="I99" s="134"/>
      <c r="L99" s="35"/>
      <c r="M99" s="65"/>
      <c r="N99" s="36"/>
      <c r="O99" s="36"/>
      <c r="P99" s="36"/>
      <c r="Q99" s="36"/>
      <c r="R99" s="36"/>
      <c r="S99" s="36"/>
      <c r="T99" s="66"/>
      <c r="AT99" s="18" t="s">
        <v>335</v>
      </c>
      <c r="AU99" s="18" t="s">
        <v>253</v>
      </c>
    </row>
    <row r="100" spans="2:51" s="11" customFormat="1" ht="22.5" customHeight="1">
      <c r="B100" s="173"/>
      <c r="D100" s="171" t="s">
        <v>336</v>
      </c>
      <c r="E100" s="174" t="s">
        <v>192</v>
      </c>
      <c r="F100" s="175" t="s">
        <v>353</v>
      </c>
      <c r="H100" s="176" t="s">
        <v>192</v>
      </c>
      <c r="I100" s="17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6" t="s">
        <v>336</v>
      </c>
      <c r="AU100" s="176" t="s">
        <v>253</v>
      </c>
      <c r="AV100" s="11" t="s">
        <v>194</v>
      </c>
      <c r="AW100" s="11" t="s">
        <v>208</v>
      </c>
      <c r="AX100" s="11" t="s">
        <v>244</v>
      </c>
      <c r="AY100" s="176" t="s">
        <v>329</v>
      </c>
    </row>
    <row r="101" spans="2:51" s="11" customFormat="1" ht="22.5" customHeight="1">
      <c r="B101" s="173"/>
      <c r="D101" s="171" t="s">
        <v>336</v>
      </c>
      <c r="E101" s="174" t="s">
        <v>192</v>
      </c>
      <c r="F101" s="175" t="s">
        <v>354</v>
      </c>
      <c r="H101" s="176" t="s">
        <v>192</v>
      </c>
      <c r="I101" s="177"/>
      <c r="L101" s="173"/>
      <c r="M101" s="178"/>
      <c r="N101" s="179"/>
      <c r="O101" s="179"/>
      <c r="P101" s="179"/>
      <c r="Q101" s="179"/>
      <c r="R101" s="179"/>
      <c r="S101" s="179"/>
      <c r="T101" s="180"/>
      <c r="AT101" s="176" t="s">
        <v>336</v>
      </c>
      <c r="AU101" s="176" t="s">
        <v>253</v>
      </c>
      <c r="AV101" s="11" t="s">
        <v>194</v>
      </c>
      <c r="AW101" s="11" t="s">
        <v>208</v>
      </c>
      <c r="AX101" s="11" t="s">
        <v>244</v>
      </c>
      <c r="AY101" s="176" t="s">
        <v>329</v>
      </c>
    </row>
    <row r="102" spans="2:51" s="11" customFormat="1" ht="22.5" customHeight="1">
      <c r="B102" s="173"/>
      <c r="D102" s="171" t="s">
        <v>336</v>
      </c>
      <c r="E102" s="174" t="s">
        <v>192</v>
      </c>
      <c r="F102" s="175" t="s">
        <v>355</v>
      </c>
      <c r="H102" s="176" t="s">
        <v>192</v>
      </c>
      <c r="I102" s="177"/>
      <c r="L102" s="173"/>
      <c r="M102" s="178"/>
      <c r="N102" s="179"/>
      <c r="O102" s="179"/>
      <c r="P102" s="179"/>
      <c r="Q102" s="179"/>
      <c r="R102" s="179"/>
      <c r="S102" s="179"/>
      <c r="T102" s="180"/>
      <c r="AT102" s="176" t="s">
        <v>336</v>
      </c>
      <c r="AU102" s="176" t="s">
        <v>253</v>
      </c>
      <c r="AV102" s="11" t="s">
        <v>194</v>
      </c>
      <c r="AW102" s="11" t="s">
        <v>208</v>
      </c>
      <c r="AX102" s="11" t="s">
        <v>244</v>
      </c>
      <c r="AY102" s="176" t="s">
        <v>329</v>
      </c>
    </row>
    <row r="103" spans="2:51" s="13" customFormat="1" ht="22.5" customHeight="1">
      <c r="B103" s="192"/>
      <c r="D103" s="193" t="s">
        <v>336</v>
      </c>
      <c r="E103" s="194" t="s">
        <v>192</v>
      </c>
      <c r="F103" s="195" t="s">
        <v>356</v>
      </c>
      <c r="H103" s="196">
        <v>212</v>
      </c>
      <c r="I103" s="197"/>
      <c r="L103" s="192"/>
      <c r="M103" s="198"/>
      <c r="N103" s="199"/>
      <c r="O103" s="199"/>
      <c r="P103" s="199"/>
      <c r="Q103" s="199"/>
      <c r="R103" s="199"/>
      <c r="S103" s="199"/>
      <c r="T103" s="200"/>
      <c r="AT103" s="201" t="s">
        <v>336</v>
      </c>
      <c r="AU103" s="201" t="s">
        <v>253</v>
      </c>
      <c r="AV103" s="13" t="s">
        <v>253</v>
      </c>
      <c r="AW103" s="13" t="s">
        <v>208</v>
      </c>
      <c r="AX103" s="13" t="s">
        <v>194</v>
      </c>
      <c r="AY103" s="201" t="s">
        <v>329</v>
      </c>
    </row>
    <row r="104" spans="2:65" s="1" customFormat="1" ht="22.5" customHeight="1">
      <c r="B104" s="158"/>
      <c r="C104" s="159" t="s">
        <v>357</v>
      </c>
      <c r="D104" s="159" t="s">
        <v>330</v>
      </c>
      <c r="E104" s="160" t="s">
        <v>358</v>
      </c>
      <c r="F104" s="161" t="s">
        <v>359</v>
      </c>
      <c r="G104" s="162" t="s">
        <v>350</v>
      </c>
      <c r="H104" s="163">
        <v>746</v>
      </c>
      <c r="I104" s="164"/>
      <c r="J104" s="165">
        <f>ROUND(I104*H104,2)</f>
        <v>0</v>
      </c>
      <c r="K104" s="161" t="s">
        <v>351</v>
      </c>
      <c r="L104" s="35"/>
      <c r="M104" s="166" t="s">
        <v>192</v>
      </c>
      <c r="N104" s="167" t="s">
        <v>215</v>
      </c>
      <c r="O104" s="36"/>
      <c r="P104" s="168">
        <f>O104*H104</f>
        <v>0</v>
      </c>
      <c r="Q104" s="168">
        <v>0</v>
      </c>
      <c r="R104" s="168">
        <f>Q104*H104</f>
        <v>0</v>
      </c>
      <c r="S104" s="168">
        <v>0.16</v>
      </c>
      <c r="T104" s="169">
        <f>S104*H104</f>
        <v>119.36</v>
      </c>
      <c r="AR104" s="18" t="s">
        <v>333</v>
      </c>
      <c r="AT104" s="18" t="s">
        <v>330</v>
      </c>
      <c r="AU104" s="18" t="s">
        <v>253</v>
      </c>
      <c r="AY104" s="18" t="s">
        <v>329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8" t="s">
        <v>194</v>
      </c>
      <c r="BK104" s="170">
        <f>ROUND(I104*H104,2)</f>
        <v>0</v>
      </c>
      <c r="BL104" s="18" t="s">
        <v>333</v>
      </c>
      <c r="BM104" s="18" t="s">
        <v>360</v>
      </c>
    </row>
    <row r="105" spans="2:47" s="1" customFormat="1" ht="22.5" customHeight="1">
      <c r="B105" s="35"/>
      <c r="D105" s="171" t="s">
        <v>335</v>
      </c>
      <c r="F105" s="172" t="s">
        <v>359</v>
      </c>
      <c r="I105" s="134"/>
      <c r="L105" s="35"/>
      <c r="M105" s="65"/>
      <c r="N105" s="36"/>
      <c r="O105" s="36"/>
      <c r="P105" s="36"/>
      <c r="Q105" s="36"/>
      <c r="R105" s="36"/>
      <c r="S105" s="36"/>
      <c r="T105" s="66"/>
      <c r="AT105" s="18" t="s">
        <v>335</v>
      </c>
      <c r="AU105" s="18" t="s">
        <v>253</v>
      </c>
    </row>
    <row r="106" spans="2:51" s="11" customFormat="1" ht="22.5" customHeight="1">
      <c r="B106" s="173"/>
      <c r="D106" s="171" t="s">
        <v>336</v>
      </c>
      <c r="E106" s="174" t="s">
        <v>192</v>
      </c>
      <c r="F106" s="175" t="s">
        <v>361</v>
      </c>
      <c r="H106" s="176" t="s">
        <v>192</v>
      </c>
      <c r="I106" s="17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6" t="s">
        <v>336</v>
      </c>
      <c r="AU106" s="176" t="s">
        <v>253</v>
      </c>
      <c r="AV106" s="11" t="s">
        <v>194</v>
      </c>
      <c r="AW106" s="11" t="s">
        <v>208</v>
      </c>
      <c r="AX106" s="11" t="s">
        <v>244</v>
      </c>
      <c r="AY106" s="176" t="s">
        <v>329</v>
      </c>
    </row>
    <row r="107" spans="2:51" s="11" customFormat="1" ht="22.5" customHeight="1">
      <c r="B107" s="173"/>
      <c r="D107" s="171" t="s">
        <v>336</v>
      </c>
      <c r="E107" s="174" t="s">
        <v>192</v>
      </c>
      <c r="F107" s="175" t="s">
        <v>362</v>
      </c>
      <c r="H107" s="176" t="s">
        <v>192</v>
      </c>
      <c r="I107" s="177"/>
      <c r="L107" s="173"/>
      <c r="M107" s="178"/>
      <c r="N107" s="179"/>
      <c r="O107" s="179"/>
      <c r="P107" s="179"/>
      <c r="Q107" s="179"/>
      <c r="R107" s="179"/>
      <c r="S107" s="179"/>
      <c r="T107" s="180"/>
      <c r="AT107" s="176" t="s">
        <v>336</v>
      </c>
      <c r="AU107" s="176" t="s">
        <v>253</v>
      </c>
      <c r="AV107" s="11" t="s">
        <v>194</v>
      </c>
      <c r="AW107" s="11" t="s">
        <v>208</v>
      </c>
      <c r="AX107" s="11" t="s">
        <v>244</v>
      </c>
      <c r="AY107" s="176" t="s">
        <v>329</v>
      </c>
    </row>
    <row r="108" spans="2:51" s="11" customFormat="1" ht="22.5" customHeight="1">
      <c r="B108" s="173"/>
      <c r="D108" s="171" t="s">
        <v>336</v>
      </c>
      <c r="E108" s="174" t="s">
        <v>192</v>
      </c>
      <c r="F108" s="175" t="s">
        <v>363</v>
      </c>
      <c r="H108" s="176" t="s">
        <v>192</v>
      </c>
      <c r="I108" s="177"/>
      <c r="L108" s="173"/>
      <c r="M108" s="178"/>
      <c r="N108" s="179"/>
      <c r="O108" s="179"/>
      <c r="P108" s="179"/>
      <c r="Q108" s="179"/>
      <c r="R108" s="179"/>
      <c r="S108" s="179"/>
      <c r="T108" s="180"/>
      <c r="AT108" s="176" t="s">
        <v>336</v>
      </c>
      <c r="AU108" s="176" t="s">
        <v>253</v>
      </c>
      <c r="AV108" s="11" t="s">
        <v>194</v>
      </c>
      <c r="AW108" s="11" t="s">
        <v>208</v>
      </c>
      <c r="AX108" s="11" t="s">
        <v>244</v>
      </c>
      <c r="AY108" s="176" t="s">
        <v>329</v>
      </c>
    </row>
    <row r="109" spans="2:51" s="13" customFormat="1" ht="22.5" customHeight="1">
      <c r="B109" s="192"/>
      <c r="D109" s="193" t="s">
        <v>336</v>
      </c>
      <c r="E109" s="194" t="s">
        <v>192</v>
      </c>
      <c r="F109" s="195" t="s">
        <v>364</v>
      </c>
      <c r="H109" s="196">
        <v>746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201" t="s">
        <v>336</v>
      </c>
      <c r="AU109" s="201" t="s">
        <v>253</v>
      </c>
      <c r="AV109" s="13" t="s">
        <v>253</v>
      </c>
      <c r="AW109" s="13" t="s">
        <v>208</v>
      </c>
      <c r="AX109" s="13" t="s">
        <v>194</v>
      </c>
      <c r="AY109" s="201" t="s">
        <v>329</v>
      </c>
    </row>
    <row r="110" spans="2:65" s="1" customFormat="1" ht="22.5" customHeight="1">
      <c r="B110" s="158"/>
      <c r="C110" s="159" t="s">
        <v>333</v>
      </c>
      <c r="D110" s="159" t="s">
        <v>330</v>
      </c>
      <c r="E110" s="160" t="s">
        <v>365</v>
      </c>
      <c r="F110" s="161" t="s">
        <v>366</v>
      </c>
      <c r="G110" s="162" t="s">
        <v>350</v>
      </c>
      <c r="H110" s="163">
        <v>746</v>
      </c>
      <c r="I110" s="164"/>
      <c r="J110" s="165">
        <f>ROUND(I110*H110,2)</f>
        <v>0</v>
      </c>
      <c r="K110" s="161" t="s">
        <v>351</v>
      </c>
      <c r="L110" s="35"/>
      <c r="M110" s="166" t="s">
        <v>192</v>
      </c>
      <c r="N110" s="167" t="s">
        <v>215</v>
      </c>
      <c r="O110" s="36"/>
      <c r="P110" s="168">
        <f>O110*H110</f>
        <v>0</v>
      </c>
      <c r="Q110" s="168">
        <v>0</v>
      </c>
      <c r="R110" s="168">
        <f>Q110*H110</f>
        <v>0</v>
      </c>
      <c r="S110" s="168">
        <v>0.225</v>
      </c>
      <c r="T110" s="169">
        <f>S110*H110</f>
        <v>167.85</v>
      </c>
      <c r="AR110" s="18" t="s">
        <v>333</v>
      </c>
      <c r="AT110" s="18" t="s">
        <v>330</v>
      </c>
      <c r="AU110" s="18" t="s">
        <v>253</v>
      </c>
      <c r="AY110" s="18" t="s">
        <v>329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18" t="s">
        <v>194</v>
      </c>
      <c r="BK110" s="170">
        <f>ROUND(I110*H110,2)</f>
        <v>0</v>
      </c>
      <c r="BL110" s="18" t="s">
        <v>333</v>
      </c>
      <c r="BM110" s="18" t="s">
        <v>367</v>
      </c>
    </row>
    <row r="111" spans="2:47" s="1" customFormat="1" ht="22.5" customHeight="1">
      <c r="B111" s="35"/>
      <c r="D111" s="171" t="s">
        <v>335</v>
      </c>
      <c r="F111" s="172" t="s">
        <v>366</v>
      </c>
      <c r="I111" s="134"/>
      <c r="L111" s="35"/>
      <c r="M111" s="65"/>
      <c r="N111" s="36"/>
      <c r="O111" s="36"/>
      <c r="P111" s="36"/>
      <c r="Q111" s="36"/>
      <c r="R111" s="36"/>
      <c r="S111" s="36"/>
      <c r="T111" s="66"/>
      <c r="AT111" s="18" t="s">
        <v>335</v>
      </c>
      <c r="AU111" s="18" t="s">
        <v>253</v>
      </c>
    </row>
    <row r="112" spans="2:51" s="11" customFormat="1" ht="22.5" customHeight="1">
      <c r="B112" s="173"/>
      <c r="D112" s="171" t="s">
        <v>336</v>
      </c>
      <c r="E112" s="174" t="s">
        <v>192</v>
      </c>
      <c r="F112" s="175" t="s">
        <v>368</v>
      </c>
      <c r="H112" s="176" t="s">
        <v>192</v>
      </c>
      <c r="I112" s="177"/>
      <c r="L112" s="173"/>
      <c r="M112" s="178"/>
      <c r="N112" s="179"/>
      <c r="O112" s="179"/>
      <c r="P112" s="179"/>
      <c r="Q112" s="179"/>
      <c r="R112" s="179"/>
      <c r="S112" s="179"/>
      <c r="T112" s="180"/>
      <c r="AT112" s="176" t="s">
        <v>336</v>
      </c>
      <c r="AU112" s="176" t="s">
        <v>253</v>
      </c>
      <c r="AV112" s="11" t="s">
        <v>194</v>
      </c>
      <c r="AW112" s="11" t="s">
        <v>208</v>
      </c>
      <c r="AX112" s="11" t="s">
        <v>244</v>
      </c>
      <c r="AY112" s="176" t="s">
        <v>329</v>
      </c>
    </row>
    <row r="113" spans="2:51" s="11" customFormat="1" ht="22.5" customHeight="1">
      <c r="B113" s="173"/>
      <c r="D113" s="171" t="s">
        <v>336</v>
      </c>
      <c r="E113" s="174" t="s">
        <v>192</v>
      </c>
      <c r="F113" s="175" t="s">
        <v>362</v>
      </c>
      <c r="H113" s="176" t="s">
        <v>192</v>
      </c>
      <c r="I113" s="177"/>
      <c r="L113" s="173"/>
      <c r="M113" s="178"/>
      <c r="N113" s="179"/>
      <c r="O113" s="179"/>
      <c r="P113" s="179"/>
      <c r="Q113" s="179"/>
      <c r="R113" s="179"/>
      <c r="S113" s="179"/>
      <c r="T113" s="180"/>
      <c r="AT113" s="176" t="s">
        <v>336</v>
      </c>
      <c r="AU113" s="176" t="s">
        <v>253</v>
      </c>
      <c r="AV113" s="11" t="s">
        <v>194</v>
      </c>
      <c r="AW113" s="11" t="s">
        <v>208</v>
      </c>
      <c r="AX113" s="11" t="s">
        <v>244</v>
      </c>
      <c r="AY113" s="176" t="s">
        <v>329</v>
      </c>
    </row>
    <row r="114" spans="2:51" s="11" customFormat="1" ht="22.5" customHeight="1">
      <c r="B114" s="173"/>
      <c r="D114" s="171" t="s">
        <v>336</v>
      </c>
      <c r="E114" s="174" t="s">
        <v>192</v>
      </c>
      <c r="F114" s="175" t="s">
        <v>369</v>
      </c>
      <c r="H114" s="176" t="s">
        <v>192</v>
      </c>
      <c r="I114" s="17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6" t="s">
        <v>336</v>
      </c>
      <c r="AU114" s="176" t="s">
        <v>253</v>
      </c>
      <c r="AV114" s="11" t="s">
        <v>194</v>
      </c>
      <c r="AW114" s="11" t="s">
        <v>208</v>
      </c>
      <c r="AX114" s="11" t="s">
        <v>244</v>
      </c>
      <c r="AY114" s="176" t="s">
        <v>329</v>
      </c>
    </row>
    <row r="115" spans="2:51" s="13" customFormat="1" ht="22.5" customHeight="1">
      <c r="B115" s="192"/>
      <c r="D115" s="193" t="s">
        <v>336</v>
      </c>
      <c r="E115" s="194" t="s">
        <v>192</v>
      </c>
      <c r="F115" s="195" t="s">
        <v>364</v>
      </c>
      <c r="H115" s="196">
        <v>746</v>
      </c>
      <c r="I115" s="197"/>
      <c r="L115" s="192"/>
      <c r="M115" s="198"/>
      <c r="N115" s="199"/>
      <c r="O115" s="199"/>
      <c r="P115" s="199"/>
      <c r="Q115" s="199"/>
      <c r="R115" s="199"/>
      <c r="S115" s="199"/>
      <c r="T115" s="200"/>
      <c r="AT115" s="201" t="s">
        <v>336</v>
      </c>
      <c r="AU115" s="201" t="s">
        <v>253</v>
      </c>
      <c r="AV115" s="13" t="s">
        <v>253</v>
      </c>
      <c r="AW115" s="13" t="s">
        <v>208</v>
      </c>
      <c r="AX115" s="13" t="s">
        <v>194</v>
      </c>
      <c r="AY115" s="201" t="s">
        <v>329</v>
      </c>
    </row>
    <row r="116" spans="2:65" s="1" customFormat="1" ht="22.5" customHeight="1">
      <c r="B116" s="158"/>
      <c r="C116" s="159" t="s">
        <v>370</v>
      </c>
      <c r="D116" s="159" t="s">
        <v>330</v>
      </c>
      <c r="E116" s="160" t="s">
        <v>371</v>
      </c>
      <c r="F116" s="161" t="s">
        <v>372</v>
      </c>
      <c r="G116" s="162" t="s">
        <v>350</v>
      </c>
      <c r="H116" s="163">
        <v>746</v>
      </c>
      <c r="I116" s="164"/>
      <c r="J116" s="165">
        <f>ROUND(I116*H116,2)</f>
        <v>0</v>
      </c>
      <c r="K116" s="161" t="s">
        <v>351</v>
      </c>
      <c r="L116" s="35"/>
      <c r="M116" s="166" t="s">
        <v>192</v>
      </c>
      <c r="N116" s="167" t="s">
        <v>215</v>
      </c>
      <c r="O116" s="36"/>
      <c r="P116" s="168">
        <f>O116*H116</f>
        <v>0</v>
      </c>
      <c r="Q116" s="168">
        <v>0</v>
      </c>
      <c r="R116" s="168">
        <f>Q116*H116</f>
        <v>0</v>
      </c>
      <c r="S116" s="168">
        <v>0.181</v>
      </c>
      <c r="T116" s="169">
        <f>S116*H116</f>
        <v>135.02599999999998</v>
      </c>
      <c r="AR116" s="18" t="s">
        <v>333</v>
      </c>
      <c r="AT116" s="18" t="s">
        <v>330</v>
      </c>
      <c r="AU116" s="18" t="s">
        <v>253</v>
      </c>
      <c r="AY116" s="18" t="s">
        <v>329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8" t="s">
        <v>194</v>
      </c>
      <c r="BK116" s="170">
        <f>ROUND(I116*H116,2)</f>
        <v>0</v>
      </c>
      <c r="BL116" s="18" t="s">
        <v>333</v>
      </c>
      <c r="BM116" s="18" t="s">
        <v>373</v>
      </c>
    </row>
    <row r="117" spans="2:47" s="1" customFormat="1" ht="22.5" customHeight="1">
      <c r="B117" s="35"/>
      <c r="D117" s="171" t="s">
        <v>335</v>
      </c>
      <c r="F117" s="172" t="s">
        <v>372</v>
      </c>
      <c r="I117" s="134"/>
      <c r="L117" s="35"/>
      <c r="M117" s="65"/>
      <c r="N117" s="36"/>
      <c r="O117" s="36"/>
      <c r="P117" s="36"/>
      <c r="Q117" s="36"/>
      <c r="R117" s="36"/>
      <c r="S117" s="36"/>
      <c r="T117" s="66"/>
      <c r="AT117" s="18" t="s">
        <v>335</v>
      </c>
      <c r="AU117" s="18" t="s">
        <v>253</v>
      </c>
    </row>
    <row r="118" spans="2:51" s="11" customFormat="1" ht="22.5" customHeight="1">
      <c r="B118" s="173"/>
      <c r="D118" s="171" t="s">
        <v>336</v>
      </c>
      <c r="E118" s="174" t="s">
        <v>192</v>
      </c>
      <c r="F118" s="175" t="s">
        <v>368</v>
      </c>
      <c r="H118" s="176" t="s">
        <v>192</v>
      </c>
      <c r="I118" s="177"/>
      <c r="L118" s="173"/>
      <c r="M118" s="178"/>
      <c r="N118" s="179"/>
      <c r="O118" s="179"/>
      <c r="P118" s="179"/>
      <c r="Q118" s="179"/>
      <c r="R118" s="179"/>
      <c r="S118" s="179"/>
      <c r="T118" s="180"/>
      <c r="AT118" s="176" t="s">
        <v>336</v>
      </c>
      <c r="AU118" s="176" t="s">
        <v>253</v>
      </c>
      <c r="AV118" s="11" t="s">
        <v>194</v>
      </c>
      <c r="AW118" s="11" t="s">
        <v>208</v>
      </c>
      <c r="AX118" s="11" t="s">
        <v>244</v>
      </c>
      <c r="AY118" s="176" t="s">
        <v>329</v>
      </c>
    </row>
    <row r="119" spans="2:51" s="11" customFormat="1" ht="22.5" customHeight="1">
      <c r="B119" s="173"/>
      <c r="D119" s="171" t="s">
        <v>336</v>
      </c>
      <c r="E119" s="174" t="s">
        <v>192</v>
      </c>
      <c r="F119" s="175" t="s">
        <v>374</v>
      </c>
      <c r="H119" s="176" t="s">
        <v>192</v>
      </c>
      <c r="I119" s="177"/>
      <c r="L119" s="173"/>
      <c r="M119" s="178"/>
      <c r="N119" s="179"/>
      <c r="O119" s="179"/>
      <c r="P119" s="179"/>
      <c r="Q119" s="179"/>
      <c r="R119" s="179"/>
      <c r="S119" s="179"/>
      <c r="T119" s="180"/>
      <c r="AT119" s="176" t="s">
        <v>336</v>
      </c>
      <c r="AU119" s="176" t="s">
        <v>253</v>
      </c>
      <c r="AV119" s="11" t="s">
        <v>194</v>
      </c>
      <c r="AW119" s="11" t="s">
        <v>208</v>
      </c>
      <c r="AX119" s="11" t="s">
        <v>244</v>
      </c>
      <c r="AY119" s="176" t="s">
        <v>329</v>
      </c>
    </row>
    <row r="120" spans="2:51" s="13" customFormat="1" ht="22.5" customHeight="1">
      <c r="B120" s="192"/>
      <c r="D120" s="193" t="s">
        <v>336</v>
      </c>
      <c r="E120" s="194" t="s">
        <v>192</v>
      </c>
      <c r="F120" s="195" t="s">
        <v>375</v>
      </c>
      <c r="H120" s="196">
        <v>746</v>
      </c>
      <c r="I120" s="197"/>
      <c r="L120" s="192"/>
      <c r="M120" s="198"/>
      <c r="N120" s="199"/>
      <c r="O120" s="199"/>
      <c r="P120" s="199"/>
      <c r="Q120" s="199"/>
      <c r="R120" s="199"/>
      <c r="S120" s="199"/>
      <c r="T120" s="200"/>
      <c r="AT120" s="201" t="s">
        <v>336</v>
      </c>
      <c r="AU120" s="201" t="s">
        <v>253</v>
      </c>
      <c r="AV120" s="13" t="s">
        <v>253</v>
      </c>
      <c r="AW120" s="13" t="s">
        <v>208</v>
      </c>
      <c r="AX120" s="13" t="s">
        <v>194</v>
      </c>
      <c r="AY120" s="201" t="s">
        <v>329</v>
      </c>
    </row>
    <row r="121" spans="2:65" s="1" customFormat="1" ht="22.5" customHeight="1">
      <c r="B121" s="158"/>
      <c r="C121" s="159" t="s">
        <v>376</v>
      </c>
      <c r="D121" s="159" t="s">
        <v>330</v>
      </c>
      <c r="E121" s="160" t="s">
        <v>377</v>
      </c>
      <c r="F121" s="161" t="s">
        <v>378</v>
      </c>
      <c r="G121" s="162" t="s">
        <v>379</v>
      </c>
      <c r="H121" s="163">
        <v>203.712</v>
      </c>
      <c r="I121" s="164"/>
      <c r="J121" s="165">
        <f>ROUND(I121*H121,2)</f>
        <v>0</v>
      </c>
      <c r="K121" s="161" t="s">
        <v>351</v>
      </c>
      <c r="L121" s="35"/>
      <c r="M121" s="166" t="s">
        <v>192</v>
      </c>
      <c r="N121" s="167" t="s">
        <v>215</v>
      </c>
      <c r="O121" s="36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8" t="s">
        <v>333</v>
      </c>
      <c r="AT121" s="18" t="s">
        <v>330</v>
      </c>
      <c r="AU121" s="18" t="s">
        <v>253</v>
      </c>
      <c r="AY121" s="18" t="s">
        <v>329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8" t="s">
        <v>194</v>
      </c>
      <c r="BK121" s="170">
        <f>ROUND(I121*H121,2)</f>
        <v>0</v>
      </c>
      <c r="BL121" s="18" t="s">
        <v>333</v>
      </c>
      <c r="BM121" s="18" t="s">
        <v>380</v>
      </c>
    </row>
    <row r="122" spans="2:47" s="1" customFormat="1" ht="22.5" customHeight="1">
      <c r="B122" s="35"/>
      <c r="D122" s="171" t="s">
        <v>335</v>
      </c>
      <c r="F122" s="172" t="s">
        <v>378</v>
      </c>
      <c r="I122" s="134"/>
      <c r="L122" s="35"/>
      <c r="M122" s="65"/>
      <c r="N122" s="36"/>
      <c r="O122" s="36"/>
      <c r="P122" s="36"/>
      <c r="Q122" s="36"/>
      <c r="R122" s="36"/>
      <c r="S122" s="36"/>
      <c r="T122" s="66"/>
      <c r="AT122" s="18" t="s">
        <v>335</v>
      </c>
      <c r="AU122" s="18" t="s">
        <v>253</v>
      </c>
    </row>
    <row r="123" spans="2:51" s="11" customFormat="1" ht="22.5" customHeight="1">
      <c r="B123" s="173"/>
      <c r="D123" s="171" t="s">
        <v>336</v>
      </c>
      <c r="E123" s="174" t="s">
        <v>192</v>
      </c>
      <c r="F123" s="175" t="s">
        <v>381</v>
      </c>
      <c r="H123" s="176" t="s">
        <v>192</v>
      </c>
      <c r="I123" s="177"/>
      <c r="L123" s="173"/>
      <c r="M123" s="178"/>
      <c r="N123" s="179"/>
      <c r="O123" s="179"/>
      <c r="P123" s="179"/>
      <c r="Q123" s="179"/>
      <c r="R123" s="179"/>
      <c r="S123" s="179"/>
      <c r="T123" s="180"/>
      <c r="AT123" s="176" t="s">
        <v>336</v>
      </c>
      <c r="AU123" s="176" t="s">
        <v>253</v>
      </c>
      <c r="AV123" s="11" t="s">
        <v>194</v>
      </c>
      <c r="AW123" s="11" t="s">
        <v>208</v>
      </c>
      <c r="AX123" s="11" t="s">
        <v>244</v>
      </c>
      <c r="AY123" s="176" t="s">
        <v>329</v>
      </c>
    </row>
    <row r="124" spans="2:51" s="11" customFormat="1" ht="22.5" customHeight="1">
      <c r="B124" s="173"/>
      <c r="D124" s="171" t="s">
        <v>336</v>
      </c>
      <c r="E124" s="174" t="s">
        <v>192</v>
      </c>
      <c r="F124" s="175" t="s">
        <v>382</v>
      </c>
      <c r="H124" s="176" t="s">
        <v>192</v>
      </c>
      <c r="I124" s="177"/>
      <c r="L124" s="173"/>
      <c r="M124" s="178"/>
      <c r="N124" s="179"/>
      <c r="O124" s="179"/>
      <c r="P124" s="179"/>
      <c r="Q124" s="179"/>
      <c r="R124" s="179"/>
      <c r="S124" s="179"/>
      <c r="T124" s="180"/>
      <c r="AT124" s="176" t="s">
        <v>336</v>
      </c>
      <c r="AU124" s="176" t="s">
        <v>253</v>
      </c>
      <c r="AV124" s="11" t="s">
        <v>194</v>
      </c>
      <c r="AW124" s="11" t="s">
        <v>208</v>
      </c>
      <c r="AX124" s="11" t="s">
        <v>244</v>
      </c>
      <c r="AY124" s="176" t="s">
        <v>329</v>
      </c>
    </row>
    <row r="125" spans="2:51" s="11" customFormat="1" ht="22.5" customHeight="1">
      <c r="B125" s="173"/>
      <c r="D125" s="171" t="s">
        <v>336</v>
      </c>
      <c r="E125" s="174" t="s">
        <v>192</v>
      </c>
      <c r="F125" s="175" t="s">
        <v>383</v>
      </c>
      <c r="H125" s="176" t="s">
        <v>192</v>
      </c>
      <c r="I125" s="177"/>
      <c r="L125" s="173"/>
      <c r="M125" s="178"/>
      <c r="N125" s="179"/>
      <c r="O125" s="179"/>
      <c r="P125" s="179"/>
      <c r="Q125" s="179"/>
      <c r="R125" s="179"/>
      <c r="S125" s="179"/>
      <c r="T125" s="180"/>
      <c r="AT125" s="176" t="s">
        <v>336</v>
      </c>
      <c r="AU125" s="176" t="s">
        <v>253</v>
      </c>
      <c r="AV125" s="11" t="s">
        <v>194</v>
      </c>
      <c r="AW125" s="11" t="s">
        <v>208</v>
      </c>
      <c r="AX125" s="11" t="s">
        <v>244</v>
      </c>
      <c r="AY125" s="176" t="s">
        <v>329</v>
      </c>
    </row>
    <row r="126" spans="2:51" s="11" customFormat="1" ht="22.5" customHeight="1">
      <c r="B126" s="173"/>
      <c r="D126" s="171" t="s">
        <v>336</v>
      </c>
      <c r="E126" s="174" t="s">
        <v>192</v>
      </c>
      <c r="F126" s="175" t="s">
        <v>384</v>
      </c>
      <c r="H126" s="176" t="s">
        <v>192</v>
      </c>
      <c r="I126" s="177"/>
      <c r="L126" s="173"/>
      <c r="M126" s="178"/>
      <c r="N126" s="179"/>
      <c r="O126" s="179"/>
      <c r="P126" s="179"/>
      <c r="Q126" s="179"/>
      <c r="R126" s="179"/>
      <c r="S126" s="179"/>
      <c r="T126" s="180"/>
      <c r="AT126" s="176" t="s">
        <v>336</v>
      </c>
      <c r="AU126" s="176" t="s">
        <v>253</v>
      </c>
      <c r="AV126" s="11" t="s">
        <v>194</v>
      </c>
      <c r="AW126" s="11" t="s">
        <v>208</v>
      </c>
      <c r="AX126" s="11" t="s">
        <v>244</v>
      </c>
      <c r="AY126" s="176" t="s">
        <v>329</v>
      </c>
    </row>
    <row r="127" spans="2:51" s="13" customFormat="1" ht="22.5" customHeight="1">
      <c r="B127" s="192"/>
      <c r="D127" s="171" t="s">
        <v>336</v>
      </c>
      <c r="E127" s="201" t="s">
        <v>192</v>
      </c>
      <c r="F127" s="202" t="s">
        <v>385</v>
      </c>
      <c r="H127" s="203">
        <v>6.384</v>
      </c>
      <c r="I127" s="197"/>
      <c r="L127" s="192"/>
      <c r="M127" s="198"/>
      <c r="N127" s="199"/>
      <c r="O127" s="199"/>
      <c r="P127" s="199"/>
      <c r="Q127" s="199"/>
      <c r="R127" s="199"/>
      <c r="S127" s="199"/>
      <c r="T127" s="200"/>
      <c r="AT127" s="201" t="s">
        <v>336</v>
      </c>
      <c r="AU127" s="201" t="s">
        <v>253</v>
      </c>
      <c r="AV127" s="13" t="s">
        <v>253</v>
      </c>
      <c r="AW127" s="13" t="s">
        <v>208</v>
      </c>
      <c r="AX127" s="13" t="s">
        <v>244</v>
      </c>
      <c r="AY127" s="201" t="s">
        <v>329</v>
      </c>
    </row>
    <row r="128" spans="2:51" s="13" customFormat="1" ht="22.5" customHeight="1">
      <c r="B128" s="192"/>
      <c r="D128" s="171" t="s">
        <v>336</v>
      </c>
      <c r="E128" s="201" t="s">
        <v>192</v>
      </c>
      <c r="F128" s="202" t="s">
        <v>386</v>
      </c>
      <c r="H128" s="203">
        <v>5.32</v>
      </c>
      <c r="I128" s="197"/>
      <c r="L128" s="192"/>
      <c r="M128" s="198"/>
      <c r="N128" s="199"/>
      <c r="O128" s="199"/>
      <c r="P128" s="199"/>
      <c r="Q128" s="199"/>
      <c r="R128" s="199"/>
      <c r="S128" s="199"/>
      <c r="T128" s="200"/>
      <c r="AT128" s="201" t="s">
        <v>336</v>
      </c>
      <c r="AU128" s="201" t="s">
        <v>253</v>
      </c>
      <c r="AV128" s="13" t="s">
        <v>253</v>
      </c>
      <c r="AW128" s="13" t="s">
        <v>208</v>
      </c>
      <c r="AX128" s="13" t="s">
        <v>244</v>
      </c>
      <c r="AY128" s="201" t="s">
        <v>329</v>
      </c>
    </row>
    <row r="129" spans="2:51" s="13" customFormat="1" ht="22.5" customHeight="1">
      <c r="B129" s="192"/>
      <c r="D129" s="171" t="s">
        <v>336</v>
      </c>
      <c r="E129" s="201" t="s">
        <v>192</v>
      </c>
      <c r="F129" s="202" t="s">
        <v>387</v>
      </c>
      <c r="H129" s="203">
        <v>4.256</v>
      </c>
      <c r="I129" s="197"/>
      <c r="L129" s="192"/>
      <c r="M129" s="198"/>
      <c r="N129" s="199"/>
      <c r="O129" s="199"/>
      <c r="P129" s="199"/>
      <c r="Q129" s="199"/>
      <c r="R129" s="199"/>
      <c r="S129" s="199"/>
      <c r="T129" s="200"/>
      <c r="AT129" s="201" t="s">
        <v>336</v>
      </c>
      <c r="AU129" s="201" t="s">
        <v>253</v>
      </c>
      <c r="AV129" s="13" t="s">
        <v>253</v>
      </c>
      <c r="AW129" s="13" t="s">
        <v>208</v>
      </c>
      <c r="AX129" s="13" t="s">
        <v>244</v>
      </c>
      <c r="AY129" s="201" t="s">
        <v>329</v>
      </c>
    </row>
    <row r="130" spans="2:51" s="11" customFormat="1" ht="22.5" customHeight="1">
      <c r="B130" s="173"/>
      <c r="D130" s="171" t="s">
        <v>336</v>
      </c>
      <c r="E130" s="174" t="s">
        <v>192</v>
      </c>
      <c r="F130" s="175" t="s">
        <v>388</v>
      </c>
      <c r="H130" s="176" t="s">
        <v>192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6" t="s">
        <v>336</v>
      </c>
      <c r="AU130" s="176" t="s">
        <v>253</v>
      </c>
      <c r="AV130" s="11" t="s">
        <v>194</v>
      </c>
      <c r="AW130" s="11" t="s">
        <v>208</v>
      </c>
      <c r="AX130" s="11" t="s">
        <v>244</v>
      </c>
      <c r="AY130" s="176" t="s">
        <v>329</v>
      </c>
    </row>
    <row r="131" spans="2:51" s="13" customFormat="1" ht="22.5" customHeight="1">
      <c r="B131" s="192"/>
      <c r="D131" s="171" t="s">
        <v>336</v>
      </c>
      <c r="E131" s="201" t="s">
        <v>192</v>
      </c>
      <c r="F131" s="202" t="s">
        <v>389</v>
      </c>
      <c r="H131" s="203">
        <v>4.256</v>
      </c>
      <c r="I131" s="197"/>
      <c r="L131" s="192"/>
      <c r="M131" s="198"/>
      <c r="N131" s="199"/>
      <c r="O131" s="199"/>
      <c r="P131" s="199"/>
      <c r="Q131" s="199"/>
      <c r="R131" s="199"/>
      <c r="S131" s="199"/>
      <c r="T131" s="200"/>
      <c r="AT131" s="201" t="s">
        <v>336</v>
      </c>
      <c r="AU131" s="201" t="s">
        <v>253</v>
      </c>
      <c r="AV131" s="13" t="s">
        <v>253</v>
      </c>
      <c r="AW131" s="13" t="s">
        <v>208</v>
      </c>
      <c r="AX131" s="13" t="s">
        <v>244</v>
      </c>
      <c r="AY131" s="201" t="s">
        <v>329</v>
      </c>
    </row>
    <row r="132" spans="2:51" s="13" customFormat="1" ht="22.5" customHeight="1">
      <c r="B132" s="192"/>
      <c r="D132" s="171" t="s">
        <v>336</v>
      </c>
      <c r="E132" s="201" t="s">
        <v>192</v>
      </c>
      <c r="F132" s="202" t="s">
        <v>390</v>
      </c>
      <c r="H132" s="203">
        <v>6.384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201" t="s">
        <v>336</v>
      </c>
      <c r="AU132" s="201" t="s">
        <v>253</v>
      </c>
      <c r="AV132" s="13" t="s">
        <v>253</v>
      </c>
      <c r="AW132" s="13" t="s">
        <v>208</v>
      </c>
      <c r="AX132" s="13" t="s">
        <v>244</v>
      </c>
      <c r="AY132" s="201" t="s">
        <v>329</v>
      </c>
    </row>
    <row r="133" spans="2:51" s="11" customFormat="1" ht="22.5" customHeight="1">
      <c r="B133" s="173"/>
      <c r="D133" s="171" t="s">
        <v>336</v>
      </c>
      <c r="E133" s="174" t="s">
        <v>192</v>
      </c>
      <c r="F133" s="175" t="s">
        <v>391</v>
      </c>
      <c r="H133" s="176" t="s">
        <v>192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6" t="s">
        <v>336</v>
      </c>
      <c r="AU133" s="176" t="s">
        <v>253</v>
      </c>
      <c r="AV133" s="11" t="s">
        <v>194</v>
      </c>
      <c r="AW133" s="11" t="s">
        <v>208</v>
      </c>
      <c r="AX133" s="11" t="s">
        <v>244</v>
      </c>
      <c r="AY133" s="176" t="s">
        <v>329</v>
      </c>
    </row>
    <row r="134" spans="2:51" s="13" customFormat="1" ht="22.5" customHeight="1">
      <c r="B134" s="192"/>
      <c r="D134" s="171" t="s">
        <v>336</v>
      </c>
      <c r="E134" s="201" t="s">
        <v>192</v>
      </c>
      <c r="F134" s="202" t="s">
        <v>392</v>
      </c>
      <c r="H134" s="203">
        <v>7.714</v>
      </c>
      <c r="I134" s="197"/>
      <c r="L134" s="192"/>
      <c r="M134" s="198"/>
      <c r="N134" s="199"/>
      <c r="O134" s="199"/>
      <c r="P134" s="199"/>
      <c r="Q134" s="199"/>
      <c r="R134" s="199"/>
      <c r="S134" s="199"/>
      <c r="T134" s="200"/>
      <c r="AT134" s="201" t="s">
        <v>336</v>
      </c>
      <c r="AU134" s="201" t="s">
        <v>253</v>
      </c>
      <c r="AV134" s="13" t="s">
        <v>253</v>
      </c>
      <c r="AW134" s="13" t="s">
        <v>208</v>
      </c>
      <c r="AX134" s="13" t="s">
        <v>244</v>
      </c>
      <c r="AY134" s="201" t="s">
        <v>329</v>
      </c>
    </row>
    <row r="135" spans="2:51" s="11" customFormat="1" ht="22.5" customHeight="1">
      <c r="B135" s="173"/>
      <c r="D135" s="171" t="s">
        <v>336</v>
      </c>
      <c r="E135" s="174" t="s">
        <v>192</v>
      </c>
      <c r="F135" s="175" t="s">
        <v>393</v>
      </c>
      <c r="H135" s="176" t="s">
        <v>192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6" t="s">
        <v>336</v>
      </c>
      <c r="AU135" s="176" t="s">
        <v>253</v>
      </c>
      <c r="AV135" s="11" t="s">
        <v>194</v>
      </c>
      <c r="AW135" s="11" t="s">
        <v>208</v>
      </c>
      <c r="AX135" s="11" t="s">
        <v>244</v>
      </c>
      <c r="AY135" s="176" t="s">
        <v>329</v>
      </c>
    </row>
    <row r="136" spans="2:51" s="11" customFormat="1" ht="22.5" customHeight="1">
      <c r="B136" s="173"/>
      <c r="D136" s="171" t="s">
        <v>336</v>
      </c>
      <c r="E136" s="174" t="s">
        <v>192</v>
      </c>
      <c r="F136" s="175" t="s">
        <v>384</v>
      </c>
      <c r="H136" s="176" t="s">
        <v>192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6" t="s">
        <v>336</v>
      </c>
      <c r="AU136" s="176" t="s">
        <v>253</v>
      </c>
      <c r="AV136" s="11" t="s">
        <v>194</v>
      </c>
      <c r="AW136" s="11" t="s">
        <v>208</v>
      </c>
      <c r="AX136" s="11" t="s">
        <v>244</v>
      </c>
      <c r="AY136" s="176" t="s">
        <v>329</v>
      </c>
    </row>
    <row r="137" spans="2:51" s="13" customFormat="1" ht="22.5" customHeight="1">
      <c r="B137" s="192"/>
      <c r="D137" s="171" t="s">
        <v>336</v>
      </c>
      <c r="E137" s="201" t="s">
        <v>192</v>
      </c>
      <c r="F137" s="202" t="s">
        <v>394</v>
      </c>
      <c r="H137" s="203">
        <v>9.12</v>
      </c>
      <c r="I137" s="197"/>
      <c r="L137" s="192"/>
      <c r="M137" s="198"/>
      <c r="N137" s="199"/>
      <c r="O137" s="199"/>
      <c r="P137" s="199"/>
      <c r="Q137" s="199"/>
      <c r="R137" s="199"/>
      <c r="S137" s="199"/>
      <c r="T137" s="200"/>
      <c r="AT137" s="201" t="s">
        <v>336</v>
      </c>
      <c r="AU137" s="201" t="s">
        <v>253</v>
      </c>
      <c r="AV137" s="13" t="s">
        <v>253</v>
      </c>
      <c r="AW137" s="13" t="s">
        <v>208</v>
      </c>
      <c r="AX137" s="13" t="s">
        <v>244</v>
      </c>
      <c r="AY137" s="201" t="s">
        <v>329</v>
      </c>
    </row>
    <row r="138" spans="2:51" s="13" customFormat="1" ht="22.5" customHeight="1">
      <c r="B138" s="192"/>
      <c r="D138" s="171" t="s">
        <v>336</v>
      </c>
      <c r="E138" s="201" t="s">
        <v>192</v>
      </c>
      <c r="F138" s="202" t="s">
        <v>395</v>
      </c>
      <c r="H138" s="203">
        <v>5.32</v>
      </c>
      <c r="I138" s="197"/>
      <c r="L138" s="192"/>
      <c r="M138" s="198"/>
      <c r="N138" s="199"/>
      <c r="O138" s="199"/>
      <c r="P138" s="199"/>
      <c r="Q138" s="199"/>
      <c r="R138" s="199"/>
      <c r="S138" s="199"/>
      <c r="T138" s="200"/>
      <c r="AT138" s="201" t="s">
        <v>336</v>
      </c>
      <c r="AU138" s="201" t="s">
        <v>253</v>
      </c>
      <c r="AV138" s="13" t="s">
        <v>253</v>
      </c>
      <c r="AW138" s="13" t="s">
        <v>208</v>
      </c>
      <c r="AX138" s="13" t="s">
        <v>244</v>
      </c>
      <c r="AY138" s="201" t="s">
        <v>329</v>
      </c>
    </row>
    <row r="139" spans="2:51" s="11" customFormat="1" ht="22.5" customHeight="1">
      <c r="B139" s="173"/>
      <c r="D139" s="171" t="s">
        <v>336</v>
      </c>
      <c r="E139" s="174" t="s">
        <v>192</v>
      </c>
      <c r="F139" s="175" t="s">
        <v>396</v>
      </c>
      <c r="H139" s="176" t="s">
        <v>192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6" t="s">
        <v>336</v>
      </c>
      <c r="AU139" s="176" t="s">
        <v>253</v>
      </c>
      <c r="AV139" s="11" t="s">
        <v>194</v>
      </c>
      <c r="AW139" s="11" t="s">
        <v>208</v>
      </c>
      <c r="AX139" s="11" t="s">
        <v>244</v>
      </c>
      <c r="AY139" s="176" t="s">
        <v>329</v>
      </c>
    </row>
    <row r="140" spans="2:51" s="11" customFormat="1" ht="22.5" customHeight="1">
      <c r="B140" s="173"/>
      <c r="D140" s="171" t="s">
        <v>336</v>
      </c>
      <c r="E140" s="174" t="s">
        <v>192</v>
      </c>
      <c r="F140" s="175" t="s">
        <v>384</v>
      </c>
      <c r="H140" s="176" t="s">
        <v>192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6" t="s">
        <v>336</v>
      </c>
      <c r="AU140" s="176" t="s">
        <v>253</v>
      </c>
      <c r="AV140" s="11" t="s">
        <v>194</v>
      </c>
      <c r="AW140" s="11" t="s">
        <v>208</v>
      </c>
      <c r="AX140" s="11" t="s">
        <v>244</v>
      </c>
      <c r="AY140" s="176" t="s">
        <v>329</v>
      </c>
    </row>
    <row r="141" spans="2:51" s="13" customFormat="1" ht="22.5" customHeight="1">
      <c r="B141" s="192"/>
      <c r="D141" s="171" t="s">
        <v>336</v>
      </c>
      <c r="E141" s="201" t="s">
        <v>192</v>
      </c>
      <c r="F141" s="202" t="s">
        <v>397</v>
      </c>
      <c r="H141" s="203">
        <v>3.42</v>
      </c>
      <c r="I141" s="197"/>
      <c r="L141" s="192"/>
      <c r="M141" s="198"/>
      <c r="N141" s="199"/>
      <c r="O141" s="199"/>
      <c r="P141" s="199"/>
      <c r="Q141" s="199"/>
      <c r="R141" s="199"/>
      <c r="S141" s="199"/>
      <c r="T141" s="200"/>
      <c r="AT141" s="201" t="s">
        <v>336</v>
      </c>
      <c r="AU141" s="201" t="s">
        <v>253</v>
      </c>
      <c r="AV141" s="13" t="s">
        <v>253</v>
      </c>
      <c r="AW141" s="13" t="s">
        <v>208</v>
      </c>
      <c r="AX141" s="13" t="s">
        <v>244</v>
      </c>
      <c r="AY141" s="201" t="s">
        <v>329</v>
      </c>
    </row>
    <row r="142" spans="2:51" s="13" customFormat="1" ht="22.5" customHeight="1">
      <c r="B142" s="192"/>
      <c r="D142" s="171" t="s">
        <v>336</v>
      </c>
      <c r="E142" s="201" t="s">
        <v>192</v>
      </c>
      <c r="F142" s="202" t="s">
        <v>398</v>
      </c>
      <c r="H142" s="203">
        <v>1.9</v>
      </c>
      <c r="I142" s="197"/>
      <c r="L142" s="192"/>
      <c r="M142" s="198"/>
      <c r="N142" s="199"/>
      <c r="O142" s="199"/>
      <c r="P142" s="199"/>
      <c r="Q142" s="199"/>
      <c r="R142" s="199"/>
      <c r="S142" s="199"/>
      <c r="T142" s="200"/>
      <c r="AT142" s="201" t="s">
        <v>336</v>
      </c>
      <c r="AU142" s="201" t="s">
        <v>253</v>
      </c>
      <c r="AV142" s="13" t="s">
        <v>253</v>
      </c>
      <c r="AW142" s="13" t="s">
        <v>208</v>
      </c>
      <c r="AX142" s="13" t="s">
        <v>244</v>
      </c>
      <c r="AY142" s="201" t="s">
        <v>329</v>
      </c>
    </row>
    <row r="143" spans="2:51" s="13" customFormat="1" ht="22.5" customHeight="1">
      <c r="B143" s="192"/>
      <c r="D143" s="171" t="s">
        <v>336</v>
      </c>
      <c r="E143" s="201" t="s">
        <v>192</v>
      </c>
      <c r="F143" s="202" t="s">
        <v>399</v>
      </c>
      <c r="H143" s="203">
        <v>3.724</v>
      </c>
      <c r="I143" s="197"/>
      <c r="L143" s="192"/>
      <c r="M143" s="198"/>
      <c r="N143" s="199"/>
      <c r="O143" s="199"/>
      <c r="P143" s="199"/>
      <c r="Q143" s="199"/>
      <c r="R143" s="199"/>
      <c r="S143" s="199"/>
      <c r="T143" s="200"/>
      <c r="AT143" s="201" t="s">
        <v>336</v>
      </c>
      <c r="AU143" s="201" t="s">
        <v>253</v>
      </c>
      <c r="AV143" s="13" t="s">
        <v>253</v>
      </c>
      <c r="AW143" s="13" t="s">
        <v>208</v>
      </c>
      <c r="AX143" s="13" t="s">
        <v>244</v>
      </c>
      <c r="AY143" s="201" t="s">
        <v>329</v>
      </c>
    </row>
    <row r="144" spans="2:51" s="11" customFormat="1" ht="22.5" customHeight="1">
      <c r="B144" s="173"/>
      <c r="D144" s="171" t="s">
        <v>336</v>
      </c>
      <c r="E144" s="174" t="s">
        <v>192</v>
      </c>
      <c r="F144" s="175" t="s">
        <v>400</v>
      </c>
      <c r="H144" s="176" t="s">
        <v>192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6" t="s">
        <v>336</v>
      </c>
      <c r="AU144" s="176" t="s">
        <v>253</v>
      </c>
      <c r="AV144" s="11" t="s">
        <v>194</v>
      </c>
      <c r="AW144" s="11" t="s">
        <v>208</v>
      </c>
      <c r="AX144" s="11" t="s">
        <v>244</v>
      </c>
      <c r="AY144" s="176" t="s">
        <v>329</v>
      </c>
    </row>
    <row r="145" spans="2:51" s="11" customFormat="1" ht="22.5" customHeight="1">
      <c r="B145" s="173"/>
      <c r="D145" s="171" t="s">
        <v>336</v>
      </c>
      <c r="E145" s="174" t="s">
        <v>192</v>
      </c>
      <c r="F145" s="175" t="s">
        <v>384</v>
      </c>
      <c r="H145" s="176" t="s">
        <v>192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6" t="s">
        <v>336</v>
      </c>
      <c r="AU145" s="176" t="s">
        <v>253</v>
      </c>
      <c r="AV145" s="11" t="s">
        <v>194</v>
      </c>
      <c r="AW145" s="11" t="s">
        <v>208</v>
      </c>
      <c r="AX145" s="11" t="s">
        <v>244</v>
      </c>
      <c r="AY145" s="176" t="s">
        <v>329</v>
      </c>
    </row>
    <row r="146" spans="2:51" s="13" customFormat="1" ht="22.5" customHeight="1">
      <c r="B146" s="192"/>
      <c r="D146" s="171" t="s">
        <v>336</v>
      </c>
      <c r="E146" s="201" t="s">
        <v>192</v>
      </c>
      <c r="F146" s="202" t="s">
        <v>401</v>
      </c>
      <c r="H146" s="203">
        <v>16.15</v>
      </c>
      <c r="I146" s="197"/>
      <c r="L146" s="192"/>
      <c r="M146" s="198"/>
      <c r="N146" s="199"/>
      <c r="O146" s="199"/>
      <c r="P146" s="199"/>
      <c r="Q146" s="199"/>
      <c r="R146" s="199"/>
      <c r="S146" s="199"/>
      <c r="T146" s="200"/>
      <c r="AT146" s="201" t="s">
        <v>336</v>
      </c>
      <c r="AU146" s="201" t="s">
        <v>253</v>
      </c>
      <c r="AV146" s="13" t="s">
        <v>253</v>
      </c>
      <c r="AW146" s="13" t="s">
        <v>208</v>
      </c>
      <c r="AX146" s="13" t="s">
        <v>244</v>
      </c>
      <c r="AY146" s="201" t="s">
        <v>329</v>
      </c>
    </row>
    <row r="147" spans="2:51" s="13" customFormat="1" ht="22.5" customHeight="1">
      <c r="B147" s="192"/>
      <c r="D147" s="171" t="s">
        <v>336</v>
      </c>
      <c r="E147" s="201" t="s">
        <v>192</v>
      </c>
      <c r="F147" s="202" t="s">
        <v>402</v>
      </c>
      <c r="H147" s="203">
        <v>7.98</v>
      </c>
      <c r="I147" s="197"/>
      <c r="L147" s="192"/>
      <c r="M147" s="198"/>
      <c r="N147" s="199"/>
      <c r="O147" s="199"/>
      <c r="P147" s="199"/>
      <c r="Q147" s="199"/>
      <c r="R147" s="199"/>
      <c r="S147" s="199"/>
      <c r="T147" s="200"/>
      <c r="AT147" s="201" t="s">
        <v>336</v>
      </c>
      <c r="AU147" s="201" t="s">
        <v>253</v>
      </c>
      <c r="AV147" s="13" t="s">
        <v>253</v>
      </c>
      <c r="AW147" s="13" t="s">
        <v>208</v>
      </c>
      <c r="AX147" s="13" t="s">
        <v>244</v>
      </c>
      <c r="AY147" s="201" t="s">
        <v>329</v>
      </c>
    </row>
    <row r="148" spans="2:51" s="13" customFormat="1" ht="22.5" customHeight="1">
      <c r="B148" s="192"/>
      <c r="D148" s="171" t="s">
        <v>336</v>
      </c>
      <c r="E148" s="201" t="s">
        <v>192</v>
      </c>
      <c r="F148" s="202" t="s">
        <v>403</v>
      </c>
      <c r="H148" s="203">
        <v>1.52</v>
      </c>
      <c r="I148" s="197"/>
      <c r="L148" s="192"/>
      <c r="M148" s="198"/>
      <c r="N148" s="199"/>
      <c r="O148" s="199"/>
      <c r="P148" s="199"/>
      <c r="Q148" s="199"/>
      <c r="R148" s="199"/>
      <c r="S148" s="199"/>
      <c r="T148" s="200"/>
      <c r="AT148" s="201" t="s">
        <v>336</v>
      </c>
      <c r="AU148" s="201" t="s">
        <v>253</v>
      </c>
      <c r="AV148" s="13" t="s">
        <v>253</v>
      </c>
      <c r="AW148" s="13" t="s">
        <v>208</v>
      </c>
      <c r="AX148" s="13" t="s">
        <v>244</v>
      </c>
      <c r="AY148" s="201" t="s">
        <v>329</v>
      </c>
    </row>
    <row r="149" spans="2:51" s="13" customFormat="1" ht="22.5" customHeight="1">
      <c r="B149" s="192"/>
      <c r="D149" s="171" t="s">
        <v>336</v>
      </c>
      <c r="E149" s="201" t="s">
        <v>192</v>
      </c>
      <c r="F149" s="202" t="s">
        <v>404</v>
      </c>
      <c r="H149" s="203">
        <v>1.71</v>
      </c>
      <c r="I149" s="197"/>
      <c r="L149" s="192"/>
      <c r="M149" s="198"/>
      <c r="N149" s="199"/>
      <c r="O149" s="199"/>
      <c r="P149" s="199"/>
      <c r="Q149" s="199"/>
      <c r="R149" s="199"/>
      <c r="S149" s="199"/>
      <c r="T149" s="200"/>
      <c r="AT149" s="201" t="s">
        <v>336</v>
      </c>
      <c r="AU149" s="201" t="s">
        <v>253</v>
      </c>
      <c r="AV149" s="13" t="s">
        <v>253</v>
      </c>
      <c r="AW149" s="13" t="s">
        <v>208</v>
      </c>
      <c r="AX149" s="13" t="s">
        <v>244</v>
      </c>
      <c r="AY149" s="201" t="s">
        <v>329</v>
      </c>
    </row>
    <row r="150" spans="2:51" s="13" customFormat="1" ht="22.5" customHeight="1">
      <c r="B150" s="192"/>
      <c r="D150" s="171" t="s">
        <v>336</v>
      </c>
      <c r="E150" s="201" t="s">
        <v>192</v>
      </c>
      <c r="F150" s="202" t="s">
        <v>405</v>
      </c>
      <c r="H150" s="203">
        <v>1.9</v>
      </c>
      <c r="I150" s="197"/>
      <c r="L150" s="192"/>
      <c r="M150" s="198"/>
      <c r="N150" s="199"/>
      <c r="O150" s="199"/>
      <c r="P150" s="199"/>
      <c r="Q150" s="199"/>
      <c r="R150" s="199"/>
      <c r="S150" s="199"/>
      <c r="T150" s="200"/>
      <c r="AT150" s="201" t="s">
        <v>336</v>
      </c>
      <c r="AU150" s="201" t="s">
        <v>253</v>
      </c>
      <c r="AV150" s="13" t="s">
        <v>253</v>
      </c>
      <c r="AW150" s="13" t="s">
        <v>208</v>
      </c>
      <c r="AX150" s="13" t="s">
        <v>244</v>
      </c>
      <c r="AY150" s="201" t="s">
        <v>329</v>
      </c>
    </row>
    <row r="151" spans="2:51" s="11" customFormat="1" ht="22.5" customHeight="1">
      <c r="B151" s="173"/>
      <c r="D151" s="171" t="s">
        <v>336</v>
      </c>
      <c r="E151" s="174" t="s">
        <v>192</v>
      </c>
      <c r="F151" s="175" t="s">
        <v>406</v>
      </c>
      <c r="H151" s="176" t="s">
        <v>192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6" t="s">
        <v>336</v>
      </c>
      <c r="AU151" s="176" t="s">
        <v>253</v>
      </c>
      <c r="AV151" s="11" t="s">
        <v>194</v>
      </c>
      <c r="AW151" s="11" t="s">
        <v>208</v>
      </c>
      <c r="AX151" s="11" t="s">
        <v>244</v>
      </c>
      <c r="AY151" s="176" t="s">
        <v>329</v>
      </c>
    </row>
    <row r="152" spans="2:51" s="13" customFormat="1" ht="22.5" customHeight="1">
      <c r="B152" s="192"/>
      <c r="D152" s="171" t="s">
        <v>336</v>
      </c>
      <c r="E152" s="201" t="s">
        <v>192</v>
      </c>
      <c r="F152" s="202" t="s">
        <v>407</v>
      </c>
      <c r="H152" s="203">
        <v>29.26</v>
      </c>
      <c r="I152" s="197"/>
      <c r="L152" s="192"/>
      <c r="M152" s="198"/>
      <c r="N152" s="199"/>
      <c r="O152" s="199"/>
      <c r="P152" s="199"/>
      <c r="Q152" s="199"/>
      <c r="R152" s="199"/>
      <c r="S152" s="199"/>
      <c r="T152" s="200"/>
      <c r="AT152" s="201" t="s">
        <v>336</v>
      </c>
      <c r="AU152" s="201" t="s">
        <v>253</v>
      </c>
      <c r="AV152" s="13" t="s">
        <v>253</v>
      </c>
      <c r="AW152" s="13" t="s">
        <v>208</v>
      </c>
      <c r="AX152" s="13" t="s">
        <v>244</v>
      </c>
      <c r="AY152" s="201" t="s">
        <v>329</v>
      </c>
    </row>
    <row r="153" spans="2:51" s="13" customFormat="1" ht="22.5" customHeight="1">
      <c r="B153" s="192"/>
      <c r="D153" s="171" t="s">
        <v>336</v>
      </c>
      <c r="E153" s="201" t="s">
        <v>192</v>
      </c>
      <c r="F153" s="202" t="s">
        <v>408</v>
      </c>
      <c r="H153" s="203">
        <v>41.8</v>
      </c>
      <c r="I153" s="197"/>
      <c r="L153" s="192"/>
      <c r="M153" s="198"/>
      <c r="N153" s="199"/>
      <c r="O153" s="199"/>
      <c r="P153" s="199"/>
      <c r="Q153" s="199"/>
      <c r="R153" s="199"/>
      <c r="S153" s="199"/>
      <c r="T153" s="200"/>
      <c r="AT153" s="201" t="s">
        <v>336</v>
      </c>
      <c r="AU153" s="201" t="s">
        <v>253</v>
      </c>
      <c r="AV153" s="13" t="s">
        <v>253</v>
      </c>
      <c r="AW153" s="13" t="s">
        <v>208</v>
      </c>
      <c r="AX153" s="13" t="s">
        <v>244</v>
      </c>
      <c r="AY153" s="201" t="s">
        <v>329</v>
      </c>
    </row>
    <row r="154" spans="2:51" s="11" customFormat="1" ht="22.5" customHeight="1">
      <c r="B154" s="173"/>
      <c r="D154" s="171" t="s">
        <v>336</v>
      </c>
      <c r="E154" s="174" t="s">
        <v>192</v>
      </c>
      <c r="F154" s="175" t="s">
        <v>409</v>
      </c>
      <c r="H154" s="176" t="s">
        <v>192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6" t="s">
        <v>336</v>
      </c>
      <c r="AU154" s="176" t="s">
        <v>253</v>
      </c>
      <c r="AV154" s="11" t="s">
        <v>194</v>
      </c>
      <c r="AW154" s="11" t="s">
        <v>208</v>
      </c>
      <c r="AX154" s="11" t="s">
        <v>244</v>
      </c>
      <c r="AY154" s="176" t="s">
        <v>329</v>
      </c>
    </row>
    <row r="155" spans="2:51" s="13" customFormat="1" ht="22.5" customHeight="1">
      <c r="B155" s="192"/>
      <c r="D155" s="171" t="s">
        <v>336</v>
      </c>
      <c r="E155" s="201" t="s">
        <v>192</v>
      </c>
      <c r="F155" s="202" t="s">
        <v>410</v>
      </c>
      <c r="H155" s="203">
        <v>3.705</v>
      </c>
      <c r="I155" s="197"/>
      <c r="L155" s="192"/>
      <c r="M155" s="198"/>
      <c r="N155" s="199"/>
      <c r="O155" s="199"/>
      <c r="P155" s="199"/>
      <c r="Q155" s="199"/>
      <c r="R155" s="199"/>
      <c r="S155" s="199"/>
      <c r="T155" s="200"/>
      <c r="AT155" s="201" t="s">
        <v>336</v>
      </c>
      <c r="AU155" s="201" t="s">
        <v>253</v>
      </c>
      <c r="AV155" s="13" t="s">
        <v>253</v>
      </c>
      <c r="AW155" s="13" t="s">
        <v>208</v>
      </c>
      <c r="AX155" s="13" t="s">
        <v>244</v>
      </c>
      <c r="AY155" s="201" t="s">
        <v>329</v>
      </c>
    </row>
    <row r="156" spans="2:51" s="13" customFormat="1" ht="22.5" customHeight="1">
      <c r="B156" s="192"/>
      <c r="D156" s="171" t="s">
        <v>336</v>
      </c>
      <c r="E156" s="201" t="s">
        <v>192</v>
      </c>
      <c r="F156" s="202" t="s">
        <v>411</v>
      </c>
      <c r="H156" s="203">
        <v>1.33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201" t="s">
        <v>336</v>
      </c>
      <c r="AU156" s="201" t="s">
        <v>253</v>
      </c>
      <c r="AV156" s="13" t="s">
        <v>253</v>
      </c>
      <c r="AW156" s="13" t="s">
        <v>208</v>
      </c>
      <c r="AX156" s="13" t="s">
        <v>244</v>
      </c>
      <c r="AY156" s="201" t="s">
        <v>329</v>
      </c>
    </row>
    <row r="157" spans="2:51" s="11" customFormat="1" ht="22.5" customHeight="1">
      <c r="B157" s="173"/>
      <c r="D157" s="171" t="s">
        <v>336</v>
      </c>
      <c r="E157" s="174" t="s">
        <v>192</v>
      </c>
      <c r="F157" s="175" t="s">
        <v>391</v>
      </c>
      <c r="H157" s="176" t="s">
        <v>192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6" t="s">
        <v>336</v>
      </c>
      <c r="AU157" s="176" t="s">
        <v>253</v>
      </c>
      <c r="AV157" s="11" t="s">
        <v>194</v>
      </c>
      <c r="AW157" s="11" t="s">
        <v>208</v>
      </c>
      <c r="AX157" s="11" t="s">
        <v>244</v>
      </c>
      <c r="AY157" s="176" t="s">
        <v>329</v>
      </c>
    </row>
    <row r="158" spans="2:51" s="13" customFormat="1" ht="22.5" customHeight="1">
      <c r="B158" s="192"/>
      <c r="D158" s="171" t="s">
        <v>336</v>
      </c>
      <c r="E158" s="201" t="s">
        <v>192</v>
      </c>
      <c r="F158" s="202" t="s">
        <v>412</v>
      </c>
      <c r="H158" s="203">
        <v>2.755</v>
      </c>
      <c r="I158" s="197"/>
      <c r="L158" s="192"/>
      <c r="M158" s="198"/>
      <c r="N158" s="199"/>
      <c r="O158" s="199"/>
      <c r="P158" s="199"/>
      <c r="Q158" s="199"/>
      <c r="R158" s="199"/>
      <c r="S158" s="199"/>
      <c r="T158" s="200"/>
      <c r="AT158" s="201" t="s">
        <v>336</v>
      </c>
      <c r="AU158" s="201" t="s">
        <v>253</v>
      </c>
      <c r="AV158" s="13" t="s">
        <v>253</v>
      </c>
      <c r="AW158" s="13" t="s">
        <v>208</v>
      </c>
      <c r="AX158" s="13" t="s">
        <v>244</v>
      </c>
      <c r="AY158" s="201" t="s">
        <v>329</v>
      </c>
    </row>
    <row r="159" spans="2:51" s="13" customFormat="1" ht="22.5" customHeight="1">
      <c r="B159" s="192"/>
      <c r="D159" s="171" t="s">
        <v>336</v>
      </c>
      <c r="E159" s="201" t="s">
        <v>192</v>
      </c>
      <c r="F159" s="202" t="s">
        <v>413</v>
      </c>
      <c r="H159" s="203">
        <v>2.755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201" t="s">
        <v>336</v>
      </c>
      <c r="AU159" s="201" t="s">
        <v>253</v>
      </c>
      <c r="AV159" s="13" t="s">
        <v>253</v>
      </c>
      <c r="AW159" s="13" t="s">
        <v>208</v>
      </c>
      <c r="AX159" s="13" t="s">
        <v>244</v>
      </c>
      <c r="AY159" s="201" t="s">
        <v>329</v>
      </c>
    </row>
    <row r="160" spans="2:51" s="11" customFormat="1" ht="22.5" customHeight="1">
      <c r="B160" s="173"/>
      <c r="D160" s="171" t="s">
        <v>336</v>
      </c>
      <c r="E160" s="174" t="s">
        <v>192</v>
      </c>
      <c r="F160" s="175" t="s">
        <v>414</v>
      </c>
      <c r="H160" s="176" t="s">
        <v>192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6" t="s">
        <v>336</v>
      </c>
      <c r="AU160" s="176" t="s">
        <v>253</v>
      </c>
      <c r="AV160" s="11" t="s">
        <v>194</v>
      </c>
      <c r="AW160" s="11" t="s">
        <v>208</v>
      </c>
      <c r="AX160" s="11" t="s">
        <v>244</v>
      </c>
      <c r="AY160" s="176" t="s">
        <v>329</v>
      </c>
    </row>
    <row r="161" spans="2:51" s="13" customFormat="1" ht="22.5" customHeight="1">
      <c r="B161" s="192"/>
      <c r="D161" s="171" t="s">
        <v>336</v>
      </c>
      <c r="E161" s="201" t="s">
        <v>192</v>
      </c>
      <c r="F161" s="202" t="s">
        <v>415</v>
      </c>
      <c r="H161" s="203">
        <v>16.53</v>
      </c>
      <c r="I161" s="197"/>
      <c r="L161" s="192"/>
      <c r="M161" s="198"/>
      <c r="N161" s="199"/>
      <c r="O161" s="199"/>
      <c r="P161" s="199"/>
      <c r="Q161" s="199"/>
      <c r="R161" s="199"/>
      <c r="S161" s="199"/>
      <c r="T161" s="200"/>
      <c r="AT161" s="201" t="s">
        <v>336</v>
      </c>
      <c r="AU161" s="201" t="s">
        <v>253</v>
      </c>
      <c r="AV161" s="13" t="s">
        <v>253</v>
      </c>
      <c r="AW161" s="13" t="s">
        <v>208</v>
      </c>
      <c r="AX161" s="13" t="s">
        <v>244</v>
      </c>
      <c r="AY161" s="201" t="s">
        <v>329</v>
      </c>
    </row>
    <row r="162" spans="2:51" s="14" customFormat="1" ht="22.5" customHeight="1">
      <c r="B162" s="204"/>
      <c r="D162" s="171" t="s">
        <v>336</v>
      </c>
      <c r="E162" s="205" t="s">
        <v>192</v>
      </c>
      <c r="F162" s="206" t="s">
        <v>416</v>
      </c>
      <c r="H162" s="207">
        <v>185.193</v>
      </c>
      <c r="I162" s="208"/>
      <c r="L162" s="204"/>
      <c r="M162" s="209"/>
      <c r="N162" s="210"/>
      <c r="O162" s="210"/>
      <c r="P162" s="210"/>
      <c r="Q162" s="210"/>
      <c r="R162" s="210"/>
      <c r="S162" s="210"/>
      <c r="T162" s="211"/>
      <c r="AT162" s="205" t="s">
        <v>336</v>
      </c>
      <c r="AU162" s="205" t="s">
        <v>253</v>
      </c>
      <c r="AV162" s="14" t="s">
        <v>357</v>
      </c>
      <c r="AW162" s="14" t="s">
        <v>208</v>
      </c>
      <c r="AX162" s="14" t="s">
        <v>244</v>
      </c>
      <c r="AY162" s="205" t="s">
        <v>329</v>
      </c>
    </row>
    <row r="163" spans="2:51" s="11" customFormat="1" ht="22.5" customHeight="1">
      <c r="B163" s="173"/>
      <c r="D163" s="171" t="s">
        <v>336</v>
      </c>
      <c r="E163" s="174" t="s">
        <v>192</v>
      </c>
      <c r="F163" s="175" t="s">
        <v>417</v>
      </c>
      <c r="H163" s="176" t="s">
        <v>192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6" t="s">
        <v>336</v>
      </c>
      <c r="AU163" s="176" t="s">
        <v>253</v>
      </c>
      <c r="AV163" s="11" t="s">
        <v>194</v>
      </c>
      <c r="AW163" s="11" t="s">
        <v>208</v>
      </c>
      <c r="AX163" s="11" t="s">
        <v>244</v>
      </c>
      <c r="AY163" s="176" t="s">
        <v>329</v>
      </c>
    </row>
    <row r="164" spans="2:51" s="13" customFormat="1" ht="22.5" customHeight="1">
      <c r="B164" s="192"/>
      <c r="D164" s="171" t="s">
        <v>336</v>
      </c>
      <c r="E164" s="201" t="s">
        <v>192</v>
      </c>
      <c r="F164" s="202" t="s">
        <v>418</v>
      </c>
      <c r="H164" s="203">
        <v>18.519</v>
      </c>
      <c r="I164" s="197"/>
      <c r="L164" s="192"/>
      <c r="M164" s="198"/>
      <c r="N164" s="199"/>
      <c r="O164" s="199"/>
      <c r="P164" s="199"/>
      <c r="Q164" s="199"/>
      <c r="R164" s="199"/>
      <c r="S164" s="199"/>
      <c r="T164" s="200"/>
      <c r="AT164" s="201" t="s">
        <v>336</v>
      </c>
      <c r="AU164" s="201" t="s">
        <v>253</v>
      </c>
      <c r="AV164" s="13" t="s">
        <v>253</v>
      </c>
      <c r="AW164" s="13" t="s">
        <v>208</v>
      </c>
      <c r="AX164" s="13" t="s">
        <v>244</v>
      </c>
      <c r="AY164" s="201" t="s">
        <v>329</v>
      </c>
    </row>
    <row r="165" spans="2:51" s="12" customFormat="1" ht="22.5" customHeight="1">
      <c r="B165" s="181"/>
      <c r="D165" s="193" t="s">
        <v>336</v>
      </c>
      <c r="E165" s="212" t="s">
        <v>192</v>
      </c>
      <c r="F165" s="213" t="s">
        <v>346</v>
      </c>
      <c r="H165" s="214">
        <v>203.712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9" t="s">
        <v>336</v>
      </c>
      <c r="AU165" s="189" t="s">
        <v>253</v>
      </c>
      <c r="AV165" s="12" t="s">
        <v>333</v>
      </c>
      <c r="AW165" s="12" t="s">
        <v>208</v>
      </c>
      <c r="AX165" s="12" t="s">
        <v>194</v>
      </c>
      <c r="AY165" s="189" t="s">
        <v>329</v>
      </c>
    </row>
    <row r="166" spans="2:65" s="1" customFormat="1" ht="22.5" customHeight="1">
      <c r="B166" s="158"/>
      <c r="C166" s="159" t="s">
        <v>419</v>
      </c>
      <c r="D166" s="159" t="s">
        <v>330</v>
      </c>
      <c r="E166" s="160" t="s">
        <v>420</v>
      </c>
      <c r="F166" s="161" t="s">
        <v>421</v>
      </c>
      <c r="G166" s="162" t="s">
        <v>379</v>
      </c>
      <c r="H166" s="163">
        <v>1326.288</v>
      </c>
      <c r="I166" s="164"/>
      <c r="J166" s="165">
        <f>ROUND(I166*H166,2)</f>
        <v>0</v>
      </c>
      <c r="K166" s="161" t="s">
        <v>351</v>
      </c>
      <c r="L166" s="35"/>
      <c r="M166" s="166" t="s">
        <v>192</v>
      </c>
      <c r="N166" s="167" t="s">
        <v>215</v>
      </c>
      <c r="O166" s="36"/>
      <c r="P166" s="168">
        <f>O166*H166</f>
        <v>0</v>
      </c>
      <c r="Q166" s="168">
        <v>0</v>
      </c>
      <c r="R166" s="168">
        <f>Q166*H166</f>
        <v>0</v>
      </c>
      <c r="S166" s="168">
        <v>0</v>
      </c>
      <c r="T166" s="169">
        <f>S166*H166</f>
        <v>0</v>
      </c>
      <c r="AR166" s="18" t="s">
        <v>333</v>
      </c>
      <c r="AT166" s="18" t="s">
        <v>330</v>
      </c>
      <c r="AU166" s="18" t="s">
        <v>253</v>
      </c>
      <c r="AY166" s="18" t="s">
        <v>329</v>
      </c>
      <c r="BE166" s="170">
        <f>IF(N166="základní",J166,0)</f>
        <v>0</v>
      </c>
      <c r="BF166" s="170">
        <f>IF(N166="snížená",J166,0)</f>
        <v>0</v>
      </c>
      <c r="BG166" s="170">
        <f>IF(N166="zákl. přenesená",J166,0)</f>
        <v>0</v>
      </c>
      <c r="BH166" s="170">
        <f>IF(N166="sníž. přenesená",J166,0)</f>
        <v>0</v>
      </c>
      <c r="BI166" s="170">
        <f>IF(N166="nulová",J166,0)</f>
        <v>0</v>
      </c>
      <c r="BJ166" s="18" t="s">
        <v>194</v>
      </c>
      <c r="BK166" s="170">
        <f>ROUND(I166*H166,2)</f>
        <v>0</v>
      </c>
      <c r="BL166" s="18" t="s">
        <v>333</v>
      </c>
      <c r="BM166" s="18" t="s">
        <v>422</v>
      </c>
    </row>
    <row r="167" spans="2:47" s="1" customFormat="1" ht="22.5" customHeight="1">
      <c r="B167" s="35"/>
      <c r="D167" s="171" t="s">
        <v>335</v>
      </c>
      <c r="F167" s="172" t="s">
        <v>421</v>
      </c>
      <c r="I167" s="134"/>
      <c r="L167" s="35"/>
      <c r="M167" s="65"/>
      <c r="N167" s="36"/>
      <c r="O167" s="36"/>
      <c r="P167" s="36"/>
      <c r="Q167" s="36"/>
      <c r="R167" s="36"/>
      <c r="S167" s="36"/>
      <c r="T167" s="66"/>
      <c r="AT167" s="18" t="s">
        <v>335</v>
      </c>
      <c r="AU167" s="18" t="s">
        <v>253</v>
      </c>
    </row>
    <row r="168" spans="2:51" s="11" customFormat="1" ht="22.5" customHeight="1">
      <c r="B168" s="173"/>
      <c r="D168" s="171" t="s">
        <v>336</v>
      </c>
      <c r="E168" s="174" t="s">
        <v>192</v>
      </c>
      <c r="F168" s="175" t="s">
        <v>423</v>
      </c>
      <c r="H168" s="176" t="s">
        <v>192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6" t="s">
        <v>336</v>
      </c>
      <c r="AU168" s="176" t="s">
        <v>253</v>
      </c>
      <c r="AV168" s="11" t="s">
        <v>194</v>
      </c>
      <c r="AW168" s="11" t="s">
        <v>208</v>
      </c>
      <c r="AX168" s="11" t="s">
        <v>244</v>
      </c>
      <c r="AY168" s="176" t="s">
        <v>329</v>
      </c>
    </row>
    <row r="169" spans="2:51" s="11" customFormat="1" ht="22.5" customHeight="1">
      <c r="B169" s="173"/>
      <c r="D169" s="171" t="s">
        <v>336</v>
      </c>
      <c r="E169" s="174" t="s">
        <v>192</v>
      </c>
      <c r="F169" s="175" t="s">
        <v>424</v>
      </c>
      <c r="H169" s="176" t="s">
        <v>192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6" t="s">
        <v>336</v>
      </c>
      <c r="AU169" s="176" t="s">
        <v>253</v>
      </c>
      <c r="AV169" s="11" t="s">
        <v>194</v>
      </c>
      <c r="AW169" s="11" t="s">
        <v>208</v>
      </c>
      <c r="AX169" s="11" t="s">
        <v>244</v>
      </c>
      <c r="AY169" s="176" t="s">
        <v>329</v>
      </c>
    </row>
    <row r="170" spans="2:51" s="11" customFormat="1" ht="22.5" customHeight="1">
      <c r="B170" s="173"/>
      <c r="D170" s="171" t="s">
        <v>336</v>
      </c>
      <c r="E170" s="174" t="s">
        <v>192</v>
      </c>
      <c r="F170" s="175" t="s">
        <v>425</v>
      </c>
      <c r="H170" s="176" t="s">
        <v>192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6" t="s">
        <v>336</v>
      </c>
      <c r="AU170" s="176" t="s">
        <v>253</v>
      </c>
      <c r="AV170" s="11" t="s">
        <v>194</v>
      </c>
      <c r="AW170" s="11" t="s">
        <v>208</v>
      </c>
      <c r="AX170" s="11" t="s">
        <v>244</v>
      </c>
      <c r="AY170" s="176" t="s">
        <v>329</v>
      </c>
    </row>
    <row r="171" spans="2:51" s="11" customFormat="1" ht="22.5" customHeight="1">
      <c r="B171" s="173"/>
      <c r="D171" s="171" t="s">
        <v>336</v>
      </c>
      <c r="E171" s="174" t="s">
        <v>192</v>
      </c>
      <c r="F171" s="175" t="s">
        <v>426</v>
      </c>
      <c r="H171" s="176" t="s">
        <v>192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6" t="s">
        <v>336</v>
      </c>
      <c r="AU171" s="176" t="s">
        <v>253</v>
      </c>
      <c r="AV171" s="11" t="s">
        <v>194</v>
      </c>
      <c r="AW171" s="11" t="s">
        <v>208</v>
      </c>
      <c r="AX171" s="11" t="s">
        <v>244</v>
      </c>
      <c r="AY171" s="176" t="s">
        <v>329</v>
      </c>
    </row>
    <row r="172" spans="2:51" s="13" customFormat="1" ht="22.5" customHeight="1">
      <c r="B172" s="192"/>
      <c r="D172" s="171" t="s">
        <v>336</v>
      </c>
      <c r="E172" s="201" t="s">
        <v>192</v>
      </c>
      <c r="F172" s="202" t="s">
        <v>427</v>
      </c>
      <c r="H172" s="203">
        <v>302.214</v>
      </c>
      <c r="I172" s="197"/>
      <c r="L172" s="192"/>
      <c r="M172" s="198"/>
      <c r="N172" s="199"/>
      <c r="O172" s="199"/>
      <c r="P172" s="199"/>
      <c r="Q172" s="199"/>
      <c r="R172" s="199"/>
      <c r="S172" s="199"/>
      <c r="T172" s="200"/>
      <c r="AT172" s="201" t="s">
        <v>336</v>
      </c>
      <c r="AU172" s="201" t="s">
        <v>253</v>
      </c>
      <c r="AV172" s="13" t="s">
        <v>253</v>
      </c>
      <c r="AW172" s="13" t="s">
        <v>208</v>
      </c>
      <c r="AX172" s="13" t="s">
        <v>244</v>
      </c>
      <c r="AY172" s="201" t="s">
        <v>329</v>
      </c>
    </row>
    <row r="173" spans="2:51" s="11" customFormat="1" ht="22.5" customHeight="1">
      <c r="B173" s="173"/>
      <c r="D173" s="171" t="s">
        <v>336</v>
      </c>
      <c r="E173" s="174" t="s">
        <v>192</v>
      </c>
      <c r="F173" s="175" t="s">
        <v>428</v>
      </c>
      <c r="H173" s="176" t="s">
        <v>192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6" t="s">
        <v>336</v>
      </c>
      <c r="AU173" s="176" t="s">
        <v>253</v>
      </c>
      <c r="AV173" s="11" t="s">
        <v>194</v>
      </c>
      <c r="AW173" s="11" t="s">
        <v>208</v>
      </c>
      <c r="AX173" s="11" t="s">
        <v>244</v>
      </c>
      <c r="AY173" s="176" t="s">
        <v>329</v>
      </c>
    </row>
    <row r="174" spans="2:51" s="13" customFormat="1" ht="22.5" customHeight="1">
      <c r="B174" s="192"/>
      <c r="D174" s="171" t="s">
        <v>336</v>
      </c>
      <c r="E174" s="201" t="s">
        <v>192</v>
      </c>
      <c r="F174" s="202" t="s">
        <v>429</v>
      </c>
      <c r="H174" s="203">
        <v>861.46</v>
      </c>
      <c r="I174" s="197"/>
      <c r="L174" s="192"/>
      <c r="M174" s="198"/>
      <c r="N174" s="199"/>
      <c r="O174" s="199"/>
      <c r="P174" s="199"/>
      <c r="Q174" s="199"/>
      <c r="R174" s="199"/>
      <c r="S174" s="199"/>
      <c r="T174" s="200"/>
      <c r="AT174" s="201" t="s">
        <v>336</v>
      </c>
      <c r="AU174" s="201" t="s">
        <v>253</v>
      </c>
      <c r="AV174" s="13" t="s">
        <v>253</v>
      </c>
      <c r="AW174" s="13" t="s">
        <v>208</v>
      </c>
      <c r="AX174" s="13" t="s">
        <v>244</v>
      </c>
      <c r="AY174" s="201" t="s">
        <v>329</v>
      </c>
    </row>
    <row r="175" spans="2:51" s="11" customFormat="1" ht="22.5" customHeight="1">
      <c r="B175" s="173"/>
      <c r="D175" s="171" t="s">
        <v>336</v>
      </c>
      <c r="E175" s="174" t="s">
        <v>192</v>
      </c>
      <c r="F175" s="175" t="s">
        <v>430</v>
      </c>
      <c r="H175" s="176" t="s">
        <v>192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6" t="s">
        <v>336</v>
      </c>
      <c r="AU175" s="176" t="s">
        <v>253</v>
      </c>
      <c r="AV175" s="11" t="s">
        <v>194</v>
      </c>
      <c r="AW175" s="11" t="s">
        <v>208</v>
      </c>
      <c r="AX175" s="11" t="s">
        <v>244</v>
      </c>
      <c r="AY175" s="176" t="s">
        <v>329</v>
      </c>
    </row>
    <row r="176" spans="2:51" s="13" customFormat="1" ht="22.5" customHeight="1">
      <c r="B176" s="192"/>
      <c r="D176" s="171" t="s">
        <v>336</v>
      </c>
      <c r="E176" s="201" t="s">
        <v>192</v>
      </c>
      <c r="F176" s="202" t="s">
        <v>431</v>
      </c>
      <c r="H176" s="203">
        <v>29.12</v>
      </c>
      <c r="I176" s="197"/>
      <c r="L176" s="192"/>
      <c r="M176" s="198"/>
      <c r="N176" s="199"/>
      <c r="O176" s="199"/>
      <c r="P176" s="199"/>
      <c r="Q176" s="199"/>
      <c r="R176" s="199"/>
      <c r="S176" s="199"/>
      <c r="T176" s="200"/>
      <c r="AT176" s="201" t="s">
        <v>336</v>
      </c>
      <c r="AU176" s="201" t="s">
        <v>253</v>
      </c>
      <c r="AV176" s="13" t="s">
        <v>253</v>
      </c>
      <c r="AW176" s="13" t="s">
        <v>208</v>
      </c>
      <c r="AX176" s="13" t="s">
        <v>244</v>
      </c>
      <c r="AY176" s="201" t="s">
        <v>329</v>
      </c>
    </row>
    <row r="177" spans="2:51" s="11" customFormat="1" ht="22.5" customHeight="1">
      <c r="B177" s="173"/>
      <c r="D177" s="171" t="s">
        <v>336</v>
      </c>
      <c r="E177" s="174" t="s">
        <v>192</v>
      </c>
      <c r="F177" s="175" t="s">
        <v>432</v>
      </c>
      <c r="H177" s="176" t="s">
        <v>192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6" t="s">
        <v>336</v>
      </c>
      <c r="AU177" s="176" t="s">
        <v>253</v>
      </c>
      <c r="AV177" s="11" t="s">
        <v>194</v>
      </c>
      <c r="AW177" s="11" t="s">
        <v>208</v>
      </c>
      <c r="AX177" s="11" t="s">
        <v>244</v>
      </c>
      <c r="AY177" s="176" t="s">
        <v>329</v>
      </c>
    </row>
    <row r="178" spans="2:51" s="13" customFormat="1" ht="22.5" customHeight="1">
      <c r="B178" s="192"/>
      <c r="D178" s="171" t="s">
        <v>336</v>
      </c>
      <c r="E178" s="201" t="s">
        <v>192</v>
      </c>
      <c r="F178" s="202" t="s">
        <v>433</v>
      </c>
      <c r="H178" s="203">
        <v>100.434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201" t="s">
        <v>336</v>
      </c>
      <c r="AU178" s="201" t="s">
        <v>253</v>
      </c>
      <c r="AV178" s="13" t="s">
        <v>253</v>
      </c>
      <c r="AW178" s="13" t="s">
        <v>208</v>
      </c>
      <c r="AX178" s="13" t="s">
        <v>244</v>
      </c>
      <c r="AY178" s="201" t="s">
        <v>329</v>
      </c>
    </row>
    <row r="179" spans="2:51" s="11" customFormat="1" ht="22.5" customHeight="1">
      <c r="B179" s="173"/>
      <c r="D179" s="171" t="s">
        <v>336</v>
      </c>
      <c r="E179" s="174" t="s">
        <v>192</v>
      </c>
      <c r="F179" s="175" t="s">
        <v>434</v>
      </c>
      <c r="H179" s="176" t="s">
        <v>192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6" t="s">
        <v>336</v>
      </c>
      <c r="AU179" s="176" t="s">
        <v>253</v>
      </c>
      <c r="AV179" s="11" t="s">
        <v>194</v>
      </c>
      <c r="AW179" s="11" t="s">
        <v>208</v>
      </c>
      <c r="AX179" s="11" t="s">
        <v>244</v>
      </c>
      <c r="AY179" s="176" t="s">
        <v>329</v>
      </c>
    </row>
    <row r="180" spans="2:51" s="13" customFormat="1" ht="22.5" customHeight="1">
      <c r="B180" s="192"/>
      <c r="D180" s="171" t="s">
        <v>336</v>
      </c>
      <c r="E180" s="201" t="s">
        <v>192</v>
      </c>
      <c r="F180" s="202" t="s">
        <v>435</v>
      </c>
      <c r="H180" s="203">
        <v>33.06</v>
      </c>
      <c r="I180" s="197"/>
      <c r="L180" s="192"/>
      <c r="M180" s="198"/>
      <c r="N180" s="199"/>
      <c r="O180" s="199"/>
      <c r="P180" s="199"/>
      <c r="Q180" s="199"/>
      <c r="R180" s="199"/>
      <c r="S180" s="199"/>
      <c r="T180" s="200"/>
      <c r="AT180" s="201" t="s">
        <v>336</v>
      </c>
      <c r="AU180" s="201" t="s">
        <v>253</v>
      </c>
      <c r="AV180" s="13" t="s">
        <v>253</v>
      </c>
      <c r="AW180" s="13" t="s">
        <v>208</v>
      </c>
      <c r="AX180" s="13" t="s">
        <v>244</v>
      </c>
      <c r="AY180" s="201" t="s">
        <v>329</v>
      </c>
    </row>
    <row r="181" spans="2:51" s="14" customFormat="1" ht="22.5" customHeight="1">
      <c r="B181" s="204"/>
      <c r="D181" s="171" t="s">
        <v>336</v>
      </c>
      <c r="E181" s="205" t="s">
        <v>277</v>
      </c>
      <c r="F181" s="206" t="s">
        <v>416</v>
      </c>
      <c r="H181" s="207">
        <v>1326.288</v>
      </c>
      <c r="I181" s="208"/>
      <c r="L181" s="204"/>
      <c r="M181" s="209"/>
      <c r="N181" s="210"/>
      <c r="O181" s="210"/>
      <c r="P181" s="210"/>
      <c r="Q181" s="210"/>
      <c r="R181" s="210"/>
      <c r="S181" s="210"/>
      <c r="T181" s="211"/>
      <c r="AT181" s="205" t="s">
        <v>336</v>
      </c>
      <c r="AU181" s="205" t="s">
        <v>253</v>
      </c>
      <c r="AV181" s="14" t="s">
        <v>357</v>
      </c>
      <c r="AW181" s="14" t="s">
        <v>208</v>
      </c>
      <c r="AX181" s="14" t="s">
        <v>244</v>
      </c>
      <c r="AY181" s="205" t="s">
        <v>329</v>
      </c>
    </row>
    <row r="182" spans="2:51" s="12" customFormat="1" ht="22.5" customHeight="1">
      <c r="B182" s="181"/>
      <c r="D182" s="193" t="s">
        <v>336</v>
      </c>
      <c r="E182" s="212" t="s">
        <v>274</v>
      </c>
      <c r="F182" s="213" t="s">
        <v>346</v>
      </c>
      <c r="H182" s="214">
        <v>1326.288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9" t="s">
        <v>336</v>
      </c>
      <c r="AU182" s="189" t="s">
        <v>253</v>
      </c>
      <c r="AV182" s="12" t="s">
        <v>333</v>
      </c>
      <c r="AW182" s="12" t="s">
        <v>208</v>
      </c>
      <c r="AX182" s="12" t="s">
        <v>194</v>
      </c>
      <c r="AY182" s="189" t="s">
        <v>329</v>
      </c>
    </row>
    <row r="183" spans="2:65" s="1" customFormat="1" ht="22.5" customHeight="1">
      <c r="B183" s="158"/>
      <c r="C183" s="159" t="s">
        <v>436</v>
      </c>
      <c r="D183" s="159" t="s">
        <v>330</v>
      </c>
      <c r="E183" s="160" t="s">
        <v>437</v>
      </c>
      <c r="F183" s="161" t="s">
        <v>438</v>
      </c>
      <c r="G183" s="162" t="s">
        <v>379</v>
      </c>
      <c r="H183" s="163">
        <v>397.886</v>
      </c>
      <c r="I183" s="164"/>
      <c r="J183" s="165">
        <f>ROUND(I183*H183,2)</f>
        <v>0</v>
      </c>
      <c r="K183" s="161" t="s">
        <v>351</v>
      </c>
      <c r="L183" s="35"/>
      <c r="M183" s="166" t="s">
        <v>192</v>
      </c>
      <c r="N183" s="167" t="s">
        <v>215</v>
      </c>
      <c r="O183" s="36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AR183" s="18" t="s">
        <v>333</v>
      </c>
      <c r="AT183" s="18" t="s">
        <v>330</v>
      </c>
      <c r="AU183" s="18" t="s">
        <v>253</v>
      </c>
      <c r="AY183" s="18" t="s">
        <v>329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18" t="s">
        <v>194</v>
      </c>
      <c r="BK183" s="170">
        <f>ROUND(I183*H183,2)</f>
        <v>0</v>
      </c>
      <c r="BL183" s="18" t="s">
        <v>333</v>
      </c>
      <c r="BM183" s="18" t="s">
        <v>439</v>
      </c>
    </row>
    <row r="184" spans="2:47" s="1" customFormat="1" ht="22.5" customHeight="1">
      <c r="B184" s="35"/>
      <c r="D184" s="171" t="s">
        <v>335</v>
      </c>
      <c r="F184" s="172" t="s">
        <v>438</v>
      </c>
      <c r="I184" s="134"/>
      <c r="L184" s="35"/>
      <c r="M184" s="65"/>
      <c r="N184" s="36"/>
      <c r="O184" s="36"/>
      <c r="P184" s="36"/>
      <c r="Q184" s="36"/>
      <c r="R184" s="36"/>
      <c r="S184" s="36"/>
      <c r="T184" s="66"/>
      <c r="AT184" s="18" t="s">
        <v>335</v>
      </c>
      <c r="AU184" s="18" t="s">
        <v>253</v>
      </c>
    </row>
    <row r="185" spans="2:51" s="13" customFormat="1" ht="22.5" customHeight="1">
      <c r="B185" s="192"/>
      <c r="D185" s="193" t="s">
        <v>336</v>
      </c>
      <c r="E185" s="194" t="s">
        <v>192</v>
      </c>
      <c r="F185" s="195" t="s">
        <v>440</v>
      </c>
      <c r="H185" s="196">
        <v>397.886</v>
      </c>
      <c r="I185" s="197"/>
      <c r="L185" s="192"/>
      <c r="M185" s="198"/>
      <c r="N185" s="199"/>
      <c r="O185" s="199"/>
      <c r="P185" s="199"/>
      <c r="Q185" s="199"/>
      <c r="R185" s="199"/>
      <c r="S185" s="199"/>
      <c r="T185" s="200"/>
      <c r="AT185" s="201" t="s">
        <v>336</v>
      </c>
      <c r="AU185" s="201" t="s">
        <v>253</v>
      </c>
      <c r="AV185" s="13" t="s">
        <v>253</v>
      </c>
      <c r="AW185" s="13" t="s">
        <v>208</v>
      </c>
      <c r="AX185" s="13" t="s">
        <v>194</v>
      </c>
      <c r="AY185" s="201" t="s">
        <v>329</v>
      </c>
    </row>
    <row r="186" spans="2:65" s="1" customFormat="1" ht="22.5" customHeight="1">
      <c r="B186" s="158"/>
      <c r="C186" s="159" t="s">
        <v>441</v>
      </c>
      <c r="D186" s="159" t="s">
        <v>330</v>
      </c>
      <c r="E186" s="160" t="s">
        <v>442</v>
      </c>
      <c r="F186" s="161" t="s">
        <v>443</v>
      </c>
      <c r="G186" s="162" t="s">
        <v>379</v>
      </c>
      <c r="H186" s="163">
        <v>469.854</v>
      </c>
      <c r="I186" s="164"/>
      <c r="J186" s="165">
        <f>ROUND(I186*H186,2)</f>
        <v>0</v>
      </c>
      <c r="K186" s="161" t="s">
        <v>351</v>
      </c>
      <c r="L186" s="35"/>
      <c r="M186" s="166" t="s">
        <v>192</v>
      </c>
      <c r="N186" s="167" t="s">
        <v>215</v>
      </c>
      <c r="O186" s="36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AR186" s="18" t="s">
        <v>333</v>
      </c>
      <c r="AT186" s="18" t="s">
        <v>330</v>
      </c>
      <c r="AU186" s="18" t="s">
        <v>253</v>
      </c>
      <c r="AY186" s="18" t="s">
        <v>329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18" t="s">
        <v>194</v>
      </c>
      <c r="BK186" s="170">
        <f>ROUND(I186*H186,2)</f>
        <v>0</v>
      </c>
      <c r="BL186" s="18" t="s">
        <v>333</v>
      </c>
      <c r="BM186" s="18" t="s">
        <v>444</v>
      </c>
    </row>
    <row r="187" spans="2:47" s="1" customFormat="1" ht="22.5" customHeight="1">
      <c r="B187" s="35"/>
      <c r="D187" s="171" t="s">
        <v>335</v>
      </c>
      <c r="F187" s="172" t="s">
        <v>443</v>
      </c>
      <c r="I187" s="134"/>
      <c r="L187" s="35"/>
      <c r="M187" s="65"/>
      <c r="N187" s="36"/>
      <c r="O187" s="36"/>
      <c r="P187" s="36"/>
      <c r="Q187" s="36"/>
      <c r="R187" s="36"/>
      <c r="S187" s="36"/>
      <c r="T187" s="66"/>
      <c r="AT187" s="18" t="s">
        <v>335</v>
      </c>
      <c r="AU187" s="18" t="s">
        <v>253</v>
      </c>
    </row>
    <row r="188" spans="2:51" s="11" customFormat="1" ht="22.5" customHeight="1">
      <c r="B188" s="173"/>
      <c r="D188" s="171" t="s">
        <v>336</v>
      </c>
      <c r="E188" s="174" t="s">
        <v>192</v>
      </c>
      <c r="F188" s="175" t="s">
        <v>445</v>
      </c>
      <c r="H188" s="176" t="s">
        <v>192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6" t="s">
        <v>336</v>
      </c>
      <c r="AU188" s="176" t="s">
        <v>253</v>
      </c>
      <c r="AV188" s="11" t="s">
        <v>194</v>
      </c>
      <c r="AW188" s="11" t="s">
        <v>208</v>
      </c>
      <c r="AX188" s="11" t="s">
        <v>244</v>
      </c>
      <c r="AY188" s="176" t="s">
        <v>329</v>
      </c>
    </row>
    <row r="189" spans="2:51" s="11" customFormat="1" ht="22.5" customHeight="1">
      <c r="B189" s="173"/>
      <c r="D189" s="171" t="s">
        <v>336</v>
      </c>
      <c r="E189" s="174" t="s">
        <v>192</v>
      </c>
      <c r="F189" s="175" t="s">
        <v>353</v>
      </c>
      <c r="H189" s="176" t="s">
        <v>192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6" t="s">
        <v>336</v>
      </c>
      <c r="AU189" s="176" t="s">
        <v>253</v>
      </c>
      <c r="AV189" s="11" t="s">
        <v>194</v>
      </c>
      <c r="AW189" s="11" t="s">
        <v>208</v>
      </c>
      <c r="AX189" s="11" t="s">
        <v>244</v>
      </c>
      <c r="AY189" s="176" t="s">
        <v>329</v>
      </c>
    </row>
    <row r="190" spans="2:51" s="11" customFormat="1" ht="22.5" customHeight="1">
      <c r="B190" s="173"/>
      <c r="D190" s="171" t="s">
        <v>336</v>
      </c>
      <c r="E190" s="174" t="s">
        <v>192</v>
      </c>
      <c r="F190" s="175" t="s">
        <v>446</v>
      </c>
      <c r="H190" s="176" t="s">
        <v>192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6" t="s">
        <v>336</v>
      </c>
      <c r="AU190" s="176" t="s">
        <v>253</v>
      </c>
      <c r="AV190" s="11" t="s">
        <v>194</v>
      </c>
      <c r="AW190" s="11" t="s">
        <v>208</v>
      </c>
      <c r="AX190" s="11" t="s">
        <v>244</v>
      </c>
      <c r="AY190" s="176" t="s">
        <v>329</v>
      </c>
    </row>
    <row r="191" spans="2:51" s="11" customFormat="1" ht="22.5" customHeight="1">
      <c r="B191" s="173"/>
      <c r="D191" s="171" t="s">
        <v>336</v>
      </c>
      <c r="E191" s="174" t="s">
        <v>192</v>
      </c>
      <c r="F191" s="175" t="s">
        <v>447</v>
      </c>
      <c r="H191" s="176" t="s">
        <v>192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6" t="s">
        <v>336</v>
      </c>
      <c r="AU191" s="176" t="s">
        <v>253</v>
      </c>
      <c r="AV191" s="11" t="s">
        <v>194</v>
      </c>
      <c r="AW191" s="11" t="s">
        <v>208</v>
      </c>
      <c r="AX191" s="11" t="s">
        <v>244</v>
      </c>
      <c r="AY191" s="176" t="s">
        <v>329</v>
      </c>
    </row>
    <row r="192" spans="2:51" s="13" customFormat="1" ht="22.5" customHeight="1">
      <c r="B192" s="192"/>
      <c r="D192" s="171" t="s">
        <v>336</v>
      </c>
      <c r="E192" s="201" t="s">
        <v>192</v>
      </c>
      <c r="F192" s="202" t="s">
        <v>448</v>
      </c>
      <c r="H192" s="203">
        <v>22.38</v>
      </c>
      <c r="I192" s="197"/>
      <c r="L192" s="192"/>
      <c r="M192" s="198"/>
      <c r="N192" s="199"/>
      <c r="O192" s="199"/>
      <c r="P192" s="199"/>
      <c r="Q192" s="199"/>
      <c r="R192" s="199"/>
      <c r="S192" s="199"/>
      <c r="T192" s="200"/>
      <c r="AT192" s="201" t="s">
        <v>336</v>
      </c>
      <c r="AU192" s="201" t="s">
        <v>253</v>
      </c>
      <c r="AV192" s="13" t="s">
        <v>253</v>
      </c>
      <c r="AW192" s="13" t="s">
        <v>208</v>
      </c>
      <c r="AX192" s="13" t="s">
        <v>244</v>
      </c>
      <c r="AY192" s="201" t="s">
        <v>329</v>
      </c>
    </row>
    <row r="193" spans="2:51" s="11" customFormat="1" ht="22.5" customHeight="1">
      <c r="B193" s="173"/>
      <c r="D193" s="171" t="s">
        <v>336</v>
      </c>
      <c r="E193" s="174" t="s">
        <v>192</v>
      </c>
      <c r="F193" s="175" t="s">
        <v>449</v>
      </c>
      <c r="H193" s="176" t="s">
        <v>192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6" t="s">
        <v>336</v>
      </c>
      <c r="AU193" s="176" t="s">
        <v>253</v>
      </c>
      <c r="AV193" s="11" t="s">
        <v>194</v>
      </c>
      <c r="AW193" s="11" t="s">
        <v>208</v>
      </c>
      <c r="AX193" s="11" t="s">
        <v>244</v>
      </c>
      <c r="AY193" s="176" t="s">
        <v>329</v>
      </c>
    </row>
    <row r="194" spans="2:51" s="11" customFormat="1" ht="22.5" customHeight="1">
      <c r="B194" s="173"/>
      <c r="D194" s="171" t="s">
        <v>336</v>
      </c>
      <c r="E194" s="174" t="s">
        <v>192</v>
      </c>
      <c r="F194" s="175" t="s">
        <v>450</v>
      </c>
      <c r="H194" s="176" t="s">
        <v>192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6" t="s">
        <v>336</v>
      </c>
      <c r="AU194" s="176" t="s">
        <v>253</v>
      </c>
      <c r="AV194" s="11" t="s">
        <v>194</v>
      </c>
      <c r="AW194" s="11" t="s">
        <v>208</v>
      </c>
      <c r="AX194" s="11" t="s">
        <v>244</v>
      </c>
      <c r="AY194" s="176" t="s">
        <v>329</v>
      </c>
    </row>
    <row r="195" spans="2:51" s="13" customFormat="1" ht="22.5" customHeight="1">
      <c r="B195" s="192"/>
      <c r="D195" s="171" t="s">
        <v>336</v>
      </c>
      <c r="E195" s="201" t="s">
        <v>192</v>
      </c>
      <c r="F195" s="202" t="s">
        <v>451</v>
      </c>
      <c r="H195" s="203">
        <v>384.6</v>
      </c>
      <c r="I195" s="197"/>
      <c r="L195" s="192"/>
      <c r="M195" s="198"/>
      <c r="N195" s="199"/>
      <c r="O195" s="199"/>
      <c r="P195" s="199"/>
      <c r="Q195" s="199"/>
      <c r="R195" s="199"/>
      <c r="S195" s="199"/>
      <c r="T195" s="200"/>
      <c r="AT195" s="201" t="s">
        <v>336</v>
      </c>
      <c r="AU195" s="201" t="s">
        <v>253</v>
      </c>
      <c r="AV195" s="13" t="s">
        <v>253</v>
      </c>
      <c r="AW195" s="13" t="s">
        <v>208</v>
      </c>
      <c r="AX195" s="13" t="s">
        <v>244</v>
      </c>
      <c r="AY195" s="201" t="s">
        <v>329</v>
      </c>
    </row>
    <row r="196" spans="2:51" s="14" customFormat="1" ht="22.5" customHeight="1">
      <c r="B196" s="204"/>
      <c r="D196" s="171" t="s">
        <v>336</v>
      </c>
      <c r="E196" s="205" t="s">
        <v>279</v>
      </c>
      <c r="F196" s="206" t="s">
        <v>416</v>
      </c>
      <c r="H196" s="207">
        <v>406.98</v>
      </c>
      <c r="I196" s="208"/>
      <c r="L196" s="204"/>
      <c r="M196" s="209"/>
      <c r="N196" s="210"/>
      <c r="O196" s="210"/>
      <c r="P196" s="210"/>
      <c r="Q196" s="210"/>
      <c r="R196" s="210"/>
      <c r="S196" s="210"/>
      <c r="T196" s="211"/>
      <c r="AT196" s="205" t="s">
        <v>336</v>
      </c>
      <c r="AU196" s="205" t="s">
        <v>253</v>
      </c>
      <c r="AV196" s="14" t="s">
        <v>357</v>
      </c>
      <c r="AW196" s="14" t="s">
        <v>208</v>
      </c>
      <c r="AX196" s="14" t="s">
        <v>244</v>
      </c>
      <c r="AY196" s="205" t="s">
        <v>329</v>
      </c>
    </row>
    <row r="197" spans="2:51" s="11" customFormat="1" ht="22.5" customHeight="1">
      <c r="B197" s="173"/>
      <c r="D197" s="171" t="s">
        <v>336</v>
      </c>
      <c r="E197" s="174" t="s">
        <v>192</v>
      </c>
      <c r="F197" s="175" t="s">
        <v>452</v>
      </c>
      <c r="H197" s="176" t="s">
        <v>192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6" t="s">
        <v>336</v>
      </c>
      <c r="AU197" s="176" t="s">
        <v>253</v>
      </c>
      <c r="AV197" s="11" t="s">
        <v>194</v>
      </c>
      <c r="AW197" s="11" t="s">
        <v>208</v>
      </c>
      <c r="AX197" s="11" t="s">
        <v>244</v>
      </c>
      <c r="AY197" s="176" t="s">
        <v>329</v>
      </c>
    </row>
    <row r="198" spans="2:51" s="11" customFormat="1" ht="22.5" customHeight="1">
      <c r="B198" s="173"/>
      <c r="D198" s="171" t="s">
        <v>336</v>
      </c>
      <c r="E198" s="174" t="s">
        <v>192</v>
      </c>
      <c r="F198" s="175" t="s">
        <v>453</v>
      </c>
      <c r="H198" s="176" t="s">
        <v>192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6" t="s">
        <v>336</v>
      </c>
      <c r="AU198" s="176" t="s">
        <v>253</v>
      </c>
      <c r="AV198" s="11" t="s">
        <v>194</v>
      </c>
      <c r="AW198" s="11" t="s">
        <v>208</v>
      </c>
      <c r="AX198" s="11" t="s">
        <v>244</v>
      </c>
      <c r="AY198" s="176" t="s">
        <v>329</v>
      </c>
    </row>
    <row r="199" spans="2:51" s="11" customFormat="1" ht="22.5" customHeight="1">
      <c r="B199" s="173"/>
      <c r="D199" s="171" t="s">
        <v>336</v>
      </c>
      <c r="E199" s="174" t="s">
        <v>192</v>
      </c>
      <c r="F199" s="175" t="s">
        <v>454</v>
      </c>
      <c r="H199" s="176" t="s">
        <v>192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6" t="s">
        <v>336</v>
      </c>
      <c r="AU199" s="176" t="s">
        <v>253</v>
      </c>
      <c r="AV199" s="11" t="s">
        <v>194</v>
      </c>
      <c r="AW199" s="11" t="s">
        <v>208</v>
      </c>
      <c r="AX199" s="11" t="s">
        <v>244</v>
      </c>
      <c r="AY199" s="176" t="s">
        <v>329</v>
      </c>
    </row>
    <row r="200" spans="2:51" s="11" customFormat="1" ht="22.5" customHeight="1">
      <c r="B200" s="173"/>
      <c r="D200" s="171" t="s">
        <v>336</v>
      </c>
      <c r="E200" s="174" t="s">
        <v>192</v>
      </c>
      <c r="F200" s="175" t="s">
        <v>455</v>
      </c>
      <c r="H200" s="176" t="s">
        <v>192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6" t="s">
        <v>336</v>
      </c>
      <c r="AU200" s="176" t="s">
        <v>253</v>
      </c>
      <c r="AV200" s="11" t="s">
        <v>194</v>
      </c>
      <c r="AW200" s="11" t="s">
        <v>208</v>
      </c>
      <c r="AX200" s="11" t="s">
        <v>244</v>
      </c>
      <c r="AY200" s="176" t="s">
        <v>329</v>
      </c>
    </row>
    <row r="201" spans="2:51" s="11" customFormat="1" ht="22.5" customHeight="1">
      <c r="B201" s="173"/>
      <c r="D201" s="171" t="s">
        <v>336</v>
      </c>
      <c r="E201" s="174" t="s">
        <v>192</v>
      </c>
      <c r="F201" s="175" t="s">
        <v>456</v>
      </c>
      <c r="H201" s="176" t="s">
        <v>192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6" t="s">
        <v>336</v>
      </c>
      <c r="AU201" s="176" t="s">
        <v>253</v>
      </c>
      <c r="AV201" s="11" t="s">
        <v>194</v>
      </c>
      <c r="AW201" s="11" t="s">
        <v>208</v>
      </c>
      <c r="AX201" s="11" t="s">
        <v>244</v>
      </c>
      <c r="AY201" s="176" t="s">
        <v>329</v>
      </c>
    </row>
    <row r="202" spans="2:51" s="11" customFormat="1" ht="22.5" customHeight="1">
      <c r="B202" s="173"/>
      <c r="D202" s="171" t="s">
        <v>336</v>
      </c>
      <c r="E202" s="174" t="s">
        <v>192</v>
      </c>
      <c r="F202" s="175" t="s">
        <v>457</v>
      </c>
      <c r="H202" s="176" t="s">
        <v>192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6" t="s">
        <v>336</v>
      </c>
      <c r="AU202" s="176" t="s">
        <v>253</v>
      </c>
      <c r="AV202" s="11" t="s">
        <v>194</v>
      </c>
      <c r="AW202" s="11" t="s">
        <v>208</v>
      </c>
      <c r="AX202" s="11" t="s">
        <v>244</v>
      </c>
      <c r="AY202" s="176" t="s">
        <v>329</v>
      </c>
    </row>
    <row r="203" spans="2:51" s="11" customFormat="1" ht="22.5" customHeight="1">
      <c r="B203" s="173"/>
      <c r="D203" s="171" t="s">
        <v>336</v>
      </c>
      <c r="E203" s="174" t="s">
        <v>192</v>
      </c>
      <c r="F203" s="175" t="s">
        <v>458</v>
      </c>
      <c r="H203" s="176" t="s">
        <v>192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6" t="s">
        <v>336</v>
      </c>
      <c r="AU203" s="176" t="s">
        <v>253</v>
      </c>
      <c r="AV203" s="11" t="s">
        <v>194</v>
      </c>
      <c r="AW203" s="11" t="s">
        <v>208</v>
      </c>
      <c r="AX203" s="11" t="s">
        <v>244</v>
      </c>
      <c r="AY203" s="176" t="s">
        <v>329</v>
      </c>
    </row>
    <row r="204" spans="2:51" s="13" customFormat="1" ht="22.5" customHeight="1">
      <c r="B204" s="192"/>
      <c r="D204" s="171" t="s">
        <v>336</v>
      </c>
      <c r="E204" s="201" t="s">
        <v>192</v>
      </c>
      <c r="F204" s="202" t="s">
        <v>459</v>
      </c>
      <c r="H204" s="203">
        <v>6.984</v>
      </c>
      <c r="I204" s="197"/>
      <c r="L204" s="192"/>
      <c r="M204" s="198"/>
      <c r="N204" s="199"/>
      <c r="O204" s="199"/>
      <c r="P204" s="199"/>
      <c r="Q204" s="199"/>
      <c r="R204" s="199"/>
      <c r="S204" s="199"/>
      <c r="T204" s="200"/>
      <c r="AT204" s="201" t="s">
        <v>336</v>
      </c>
      <c r="AU204" s="201" t="s">
        <v>253</v>
      </c>
      <c r="AV204" s="13" t="s">
        <v>253</v>
      </c>
      <c r="AW204" s="13" t="s">
        <v>208</v>
      </c>
      <c r="AX204" s="13" t="s">
        <v>244</v>
      </c>
      <c r="AY204" s="201" t="s">
        <v>329</v>
      </c>
    </row>
    <row r="205" spans="2:51" s="11" customFormat="1" ht="22.5" customHeight="1">
      <c r="B205" s="173"/>
      <c r="D205" s="171" t="s">
        <v>336</v>
      </c>
      <c r="E205" s="174" t="s">
        <v>192</v>
      </c>
      <c r="F205" s="175" t="s">
        <v>460</v>
      </c>
      <c r="H205" s="176" t="s">
        <v>192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6" t="s">
        <v>336</v>
      </c>
      <c r="AU205" s="176" t="s">
        <v>253</v>
      </c>
      <c r="AV205" s="11" t="s">
        <v>194</v>
      </c>
      <c r="AW205" s="11" t="s">
        <v>208</v>
      </c>
      <c r="AX205" s="11" t="s">
        <v>244</v>
      </c>
      <c r="AY205" s="176" t="s">
        <v>329</v>
      </c>
    </row>
    <row r="206" spans="2:51" s="13" customFormat="1" ht="22.5" customHeight="1">
      <c r="B206" s="192"/>
      <c r="D206" s="171" t="s">
        <v>336</v>
      </c>
      <c r="E206" s="201" t="s">
        <v>192</v>
      </c>
      <c r="F206" s="202" t="s">
        <v>461</v>
      </c>
      <c r="H206" s="203">
        <v>50.22</v>
      </c>
      <c r="I206" s="197"/>
      <c r="L206" s="192"/>
      <c r="M206" s="198"/>
      <c r="N206" s="199"/>
      <c r="O206" s="199"/>
      <c r="P206" s="199"/>
      <c r="Q206" s="199"/>
      <c r="R206" s="199"/>
      <c r="S206" s="199"/>
      <c r="T206" s="200"/>
      <c r="AT206" s="201" t="s">
        <v>336</v>
      </c>
      <c r="AU206" s="201" t="s">
        <v>253</v>
      </c>
      <c r="AV206" s="13" t="s">
        <v>253</v>
      </c>
      <c r="AW206" s="13" t="s">
        <v>208</v>
      </c>
      <c r="AX206" s="13" t="s">
        <v>244</v>
      </c>
      <c r="AY206" s="201" t="s">
        <v>329</v>
      </c>
    </row>
    <row r="207" spans="2:51" s="11" customFormat="1" ht="22.5" customHeight="1">
      <c r="B207" s="173"/>
      <c r="D207" s="171" t="s">
        <v>336</v>
      </c>
      <c r="E207" s="174" t="s">
        <v>192</v>
      </c>
      <c r="F207" s="175" t="s">
        <v>462</v>
      </c>
      <c r="H207" s="176" t="s">
        <v>192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6" t="s">
        <v>336</v>
      </c>
      <c r="AU207" s="176" t="s">
        <v>253</v>
      </c>
      <c r="AV207" s="11" t="s">
        <v>194</v>
      </c>
      <c r="AW207" s="11" t="s">
        <v>208</v>
      </c>
      <c r="AX207" s="11" t="s">
        <v>244</v>
      </c>
      <c r="AY207" s="176" t="s">
        <v>329</v>
      </c>
    </row>
    <row r="208" spans="2:51" s="13" customFormat="1" ht="22.5" customHeight="1">
      <c r="B208" s="192"/>
      <c r="D208" s="171" t="s">
        <v>336</v>
      </c>
      <c r="E208" s="201" t="s">
        <v>192</v>
      </c>
      <c r="F208" s="202" t="s">
        <v>463</v>
      </c>
      <c r="H208" s="203">
        <v>5.67</v>
      </c>
      <c r="I208" s="197"/>
      <c r="L208" s="192"/>
      <c r="M208" s="198"/>
      <c r="N208" s="199"/>
      <c r="O208" s="199"/>
      <c r="P208" s="199"/>
      <c r="Q208" s="199"/>
      <c r="R208" s="199"/>
      <c r="S208" s="199"/>
      <c r="T208" s="200"/>
      <c r="AT208" s="201" t="s">
        <v>336</v>
      </c>
      <c r="AU208" s="201" t="s">
        <v>253</v>
      </c>
      <c r="AV208" s="13" t="s">
        <v>253</v>
      </c>
      <c r="AW208" s="13" t="s">
        <v>208</v>
      </c>
      <c r="AX208" s="13" t="s">
        <v>244</v>
      </c>
      <c r="AY208" s="201" t="s">
        <v>329</v>
      </c>
    </row>
    <row r="209" spans="2:51" s="14" customFormat="1" ht="22.5" customHeight="1">
      <c r="B209" s="204"/>
      <c r="D209" s="171" t="s">
        <v>336</v>
      </c>
      <c r="E209" s="205" t="s">
        <v>281</v>
      </c>
      <c r="F209" s="206" t="s">
        <v>416</v>
      </c>
      <c r="H209" s="207">
        <v>62.874</v>
      </c>
      <c r="I209" s="208"/>
      <c r="L209" s="204"/>
      <c r="M209" s="209"/>
      <c r="N209" s="210"/>
      <c r="O209" s="210"/>
      <c r="P209" s="210"/>
      <c r="Q209" s="210"/>
      <c r="R209" s="210"/>
      <c r="S209" s="210"/>
      <c r="T209" s="211"/>
      <c r="AT209" s="205" t="s">
        <v>336</v>
      </c>
      <c r="AU209" s="205" t="s">
        <v>253</v>
      </c>
      <c r="AV209" s="14" t="s">
        <v>357</v>
      </c>
      <c r="AW209" s="14" t="s">
        <v>208</v>
      </c>
      <c r="AX209" s="14" t="s">
        <v>244</v>
      </c>
      <c r="AY209" s="205" t="s">
        <v>329</v>
      </c>
    </row>
    <row r="210" spans="2:51" s="12" customFormat="1" ht="22.5" customHeight="1">
      <c r="B210" s="181"/>
      <c r="D210" s="193" t="s">
        <v>336</v>
      </c>
      <c r="E210" s="212" t="s">
        <v>464</v>
      </c>
      <c r="F210" s="213" t="s">
        <v>346</v>
      </c>
      <c r="H210" s="214">
        <v>469.854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9" t="s">
        <v>336</v>
      </c>
      <c r="AU210" s="189" t="s">
        <v>253</v>
      </c>
      <c r="AV210" s="12" t="s">
        <v>333</v>
      </c>
      <c r="AW210" s="12" t="s">
        <v>208</v>
      </c>
      <c r="AX210" s="12" t="s">
        <v>194</v>
      </c>
      <c r="AY210" s="189" t="s">
        <v>329</v>
      </c>
    </row>
    <row r="211" spans="2:65" s="1" customFormat="1" ht="31.5" customHeight="1">
      <c r="B211" s="158"/>
      <c r="C211" s="159" t="s">
        <v>199</v>
      </c>
      <c r="D211" s="159" t="s">
        <v>330</v>
      </c>
      <c r="E211" s="160" t="s">
        <v>465</v>
      </c>
      <c r="F211" s="161" t="s">
        <v>466</v>
      </c>
      <c r="G211" s="162" t="s">
        <v>379</v>
      </c>
      <c r="H211" s="163">
        <v>1.82</v>
      </c>
      <c r="I211" s="164"/>
      <c r="J211" s="165">
        <f>ROUND(I211*H211,2)</f>
        <v>0</v>
      </c>
      <c r="K211" s="161" t="s">
        <v>351</v>
      </c>
      <c r="L211" s="35"/>
      <c r="M211" s="166" t="s">
        <v>192</v>
      </c>
      <c r="N211" s="167" t="s">
        <v>215</v>
      </c>
      <c r="O211" s="36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AR211" s="18" t="s">
        <v>333</v>
      </c>
      <c r="AT211" s="18" t="s">
        <v>330</v>
      </c>
      <c r="AU211" s="18" t="s">
        <v>253</v>
      </c>
      <c r="AY211" s="18" t="s">
        <v>329</v>
      </c>
      <c r="BE211" s="170">
        <f>IF(N211="základní",J211,0)</f>
        <v>0</v>
      </c>
      <c r="BF211" s="170">
        <f>IF(N211="snížená",J211,0)</f>
        <v>0</v>
      </c>
      <c r="BG211" s="170">
        <f>IF(N211="zákl. přenesená",J211,0)</f>
        <v>0</v>
      </c>
      <c r="BH211" s="170">
        <f>IF(N211="sníž. přenesená",J211,0)</f>
        <v>0</v>
      </c>
      <c r="BI211" s="170">
        <f>IF(N211="nulová",J211,0)</f>
        <v>0</v>
      </c>
      <c r="BJ211" s="18" t="s">
        <v>194</v>
      </c>
      <c r="BK211" s="170">
        <f>ROUND(I211*H211,2)</f>
        <v>0</v>
      </c>
      <c r="BL211" s="18" t="s">
        <v>333</v>
      </c>
      <c r="BM211" s="18" t="s">
        <v>467</v>
      </c>
    </row>
    <row r="212" spans="2:47" s="1" customFormat="1" ht="22.5" customHeight="1">
      <c r="B212" s="35"/>
      <c r="D212" s="171" t="s">
        <v>335</v>
      </c>
      <c r="F212" s="172" t="s">
        <v>466</v>
      </c>
      <c r="I212" s="134"/>
      <c r="L212" s="35"/>
      <c r="M212" s="65"/>
      <c r="N212" s="36"/>
      <c r="O212" s="36"/>
      <c r="P212" s="36"/>
      <c r="Q212" s="36"/>
      <c r="R212" s="36"/>
      <c r="S212" s="36"/>
      <c r="T212" s="66"/>
      <c r="AT212" s="18" t="s">
        <v>335</v>
      </c>
      <c r="AU212" s="18" t="s">
        <v>253</v>
      </c>
    </row>
    <row r="213" spans="2:51" s="11" customFormat="1" ht="22.5" customHeight="1">
      <c r="B213" s="173"/>
      <c r="D213" s="171" t="s">
        <v>336</v>
      </c>
      <c r="E213" s="174" t="s">
        <v>192</v>
      </c>
      <c r="F213" s="175" t="s">
        <v>468</v>
      </c>
      <c r="H213" s="176" t="s">
        <v>192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6" t="s">
        <v>336</v>
      </c>
      <c r="AU213" s="176" t="s">
        <v>253</v>
      </c>
      <c r="AV213" s="11" t="s">
        <v>194</v>
      </c>
      <c r="AW213" s="11" t="s">
        <v>208</v>
      </c>
      <c r="AX213" s="11" t="s">
        <v>244</v>
      </c>
      <c r="AY213" s="176" t="s">
        <v>329</v>
      </c>
    </row>
    <row r="214" spans="2:51" s="13" customFormat="1" ht="22.5" customHeight="1">
      <c r="B214" s="192"/>
      <c r="D214" s="171" t="s">
        <v>336</v>
      </c>
      <c r="E214" s="201" t="s">
        <v>192</v>
      </c>
      <c r="F214" s="202" t="s">
        <v>469</v>
      </c>
      <c r="H214" s="203">
        <v>1.82</v>
      </c>
      <c r="I214" s="197"/>
      <c r="L214" s="192"/>
      <c r="M214" s="198"/>
      <c r="N214" s="199"/>
      <c r="O214" s="199"/>
      <c r="P214" s="199"/>
      <c r="Q214" s="199"/>
      <c r="R214" s="199"/>
      <c r="S214" s="199"/>
      <c r="T214" s="200"/>
      <c r="AT214" s="201" t="s">
        <v>336</v>
      </c>
      <c r="AU214" s="201" t="s">
        <v>253</v>
      </c>
      <c r="AV214" s="13" t="s">
        <v>253</v>
      </c>
      <c r="AW214" s="13" t="s">
        <v>208</v>
      </c>
      <c r="AX214" s="13" t="s">
        <v>244</v>
      </c>
      <c r="AY214" s="201" t="s">
        <v>329</v>
      </c>
    </row>
    <row r="215" spans="2:51" s="12" customFormat="1" ht="22.5" customHeight="1">
      <c r="B215" s="181"/>
      <c r="D215" s="193" t="s">
        <v>336</v>
      </c>
      <c r="E215" s="212" t="s">
        <v>272</v>
      </c>
      <c r="F215" s="213" t="s">
        <v>346</v>
      </c>
      <c r="H215" s="214">
        <v>1.82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9" t="s">
        <v>336</v>
      </c>
      <c r="AU215" s="189" t="s">
        <v>253</v>
      </c>
      <c r="AV215" s="12" t="s">
        <v>333</v>
      </c>
      <c r="AW215" s="12" t="s">
        <v>208</v>
      </c>
      <c r="AX215" s="12" t="s">
        <v>194</v>
      </c>
      <c r="AY215" s="189" t="s">
        <v>329</v>
      </c>
    </row>
    <row r="216" spans="2:65" s="1" customFormat="1" ht="22.5" customHeight="1">
      <c r="B216" s="158"/>
      <c r="C216" s="159" t="s">
        <v>470</v>
      </c>
      <c r="D216" s="159" t="s">
        <v>330</v>
      </c>
      <c r="E216" s="160" t="s">
        <v>471</v>
      </c>
      <c r="F216" s="161" t="s">
        <v>472</v>
      </c>
      <c r="G216" s="162" t="s">
        <v>379</v>
      </c>
      <c r="H216" s="163">
        <v>2364.67</v>
      </c>
      <c r="I216" s="164"/>
      <c r="J216" s="165">
        <f>ROUND(I216*H216,2)</f>
        <v>0</v>
      </c>
      <c r="K216" s="161" t="s">
        <v>351</v>
      </c>
      <c r="L216" s="35"/>
      <c r="M216" s="166" t="s">
        <v>192</v>
      </c>
      <c r="N216" s="167" t="s">
        <v>215</v>
      </c>
      <c r="O216" s="36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AR216" s="18" t="s">
        <v>333</v>
      </c>
      <c r="AT216" s="18" t="s">
        <v>330</v>
      </c>
      <c r="AU216" s="18" t="s">
        <v>253</v>
      </c>
      <c r="AY216" s="18" t="s">
        <v>329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8" t="s">
        <v>194</v>
      </c>
      <c r="BK216" s="170">
        <f>ROUND(I216*H216,2)</f>
        <v>0</v>
      </c>
      <c r="BL216" s="18" t="s">
        <v>333</v>
      </c>
      <c r="BM216" s="18" t="s">
        <v>473</v>
      </c>
    </row>
    <row r="217" spans="2:47" s="1" customFormat="1" ht="22.5" customHeight="1">
      <c r="B217" s="35"/>
      <c r="D217" s="171" t="s">
        <v>335</v>
      </c>
      <c r="F217" s="172" t="s">
        <v>472</v>
      </c>
      <c r="I217" s="134"/>
      <c r="L217" s="35"/>
      <c r="M217" s="65"/>
      <c r="N217" s="36"/>
      <c r="O217" s="36"/>
      <c r="P217" s="36"/>
      <c r="Q217" s="36"/>
      <c r="R217" s="36"/>
      <c r="S217" s="36"/>
      <c r="T217" s="66"/>
      <c r="AT217" s="18" t="s">
        <v>335</v>
      </c>
      <c r="AU217" s="18" t="s">
        <v>253</v>
      </c>
    </row>
    <row r="218" spans="2:51" s="11" customFormat="1" ht="22.5" customHeight="1">
      <c r="B218" s="173"/>
      <c r="D218" s="171" t="s">
        <v>336</v>
      </c>
      <c r="E218" s="174" t="s">
        <v>192</v>
      </c>
      <c r="F218" s="175" t="s">
        <v>474</v>
      </c>
      <c r="H218" s="176" t="s">
        <v>192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6" t="s">
        <v>336</v>
      </c>
      <c r="AU218" s="176" t="s">
        <v>253</v>
      </c>
      <c r="AV218" s="11" t="s">
        <v>194</v>
      </c>
      <c r="AW218" s="11" t="s">
        <v>208</v>
      </c>
      <c r="AX218" s="11" t="s">
        <v>244</v>
      </c>
      <c r="AY218" s="176" t="s">
        <v>329</v>
      </c>
    </row>
    <row r="219" spans="2:51" s="13" customFormat="1" ht="22.5" customHeight="1">
      <c r="B219" s="192"/>
      <c r="D219" s="171" t="s">
        <v>336</v>
      </c>
      <c r="E219" s="201" t="s">
        <v>192</v>
      </c>
      <c r="F219" s="202" t="s">
        <v>277</v>
      </c>
      <c r="H219" s="203">
        <v>1326.288</v>
      </c>
      <c r="I219" s="197"/>
      <c r="L219" s="192"/>
      <c r="M219" s="198"/>
      <c r="N219" s="199"/>
      <c r="O219" s="199"/>
      <c r="P219" s="199"/>
      <c r="Q219" s="199"/>
      <c r="R219" s="199"/>
      <c r="S219" s="199"/>
      <c r="T219" s="200"/>
      <c r="AT219" s="201" t="s">
        <v>336</v>
      </c>
      <c r="AU219" s="201" t="s">
        <v>253</v>
      </c>
      <c r="AV219" s="13" t="s">
        <v>253</v>
      </c>
      <c r="AW219" s="13" t="s">
        <v>208</v>
      </c>
      <c r="AX219" s="13" t="s">
        <v>244</v>
      </c>
      <c r="AY219" s="201" t="s">
        <v>329</v>
      </c>
    </row>
    <row r="220" spans="2:51" s="13" customFormat="1" ht="22.5" customHeight="1">
      <c r="B220" s="192"/>
      <c r="D220" s="171" t="s">
        <v>336</v>
      </c>
      <c r="E220" s="201" t="s">
        <v>192</v>
      </c>
      <c r="F220" s="202" t="s">
        <v>281</v>
      </c>
      <c r="H220" s="203">
        <v>62.874</v>
      </c>
      <c r="I220" s="197"/>
      <c r="L220" s="192"/>
      <c r="M220" s="198"/>
      <c r="N220" s="199"/>
      <c r="O220" s="199"/>
      <c r="P220" s="199"/>
      <c r="Q220" s="199"/>
      <c r="R220" s="199"/>
      <c r="S220" s="199"/>
      <c r="T220" s="200"/>
      <c r="AT220" s="201" t="s">
        <v>336</v>
      </c>
      <c r="AU220" s="201" t="s">
        <v>253</v>
      </c>
      <c r="AV220" s="13" t="s">
        <v>253</v>
      </c>
      <c r="AW220" s="13" t="s">
        <v>208</v>
      </c>
      <c r="AX220" s="13" t="s">
        <v>244</v>
      </c>
      <c r="AY220" s="201" t="s">
        <v>329</v>
      </c>
    </row>
    <row r="221" spans="2:51" s="13" customFormat="1" ht="22.5" customHeight="1">
      <c r="B221" s="192"/>
      <c r="D221" s="171" t="s">
        <v>336</v>
      </c>
      <c r="E221" s="201" t="s">
        <v>192</v>
      </c>
      <c r="F221" s="202" t="s">
        <v>272</v>
      </c>
      <c r="H221" s="203">
        <v>1.82</v>
      </c>
      <c r="I221" s="197"/>
      <c r="L221" s="192"/>
      <c r="M221" s="198"/>
      <c r="N221" s="199"/>
      <c r="O221" s="199"/>
      <c r="P221" s="199"/>
      <c r="Q221" s="199"/>
      <c r="R221" s="199"/>
      <c r="S221" s="199"/>
      <c r="T221" s="200"/>
      <c r="AT221" s="201" t="s">
        <v>336</v>
      </c>
      <c r="AU221" s="201" t="s">
        <v>253</v>
      </c>
      <c r="AV221" s="13" t="s">
        <v>253</v>
      </c>
      <c r="AW221" s="13" t="s">
        <v>208</v>
      </c>
      <c r="AX221" s="13" t="s">
        <v>244</v>
      </c>
      <c r="AY221" s="201" t="s">
        <v>329</v>
      </c>
    </row>
    <row r="222" spans="2:51" s="14" customFormat="1" ht="22.5" customHeight="1">
      <c r="B222" s="204"/>
      <c r="D222" s="171" t="s">
        <v>336</v>
      </c>
      <c r="E222" s="205" t="s">
        <v>192</v>
      </c>
      <c r="F222" s="206" t="s">
        <v>416</v>
      </c>
      <c r="H222" s="207">
        <v>1390.982</v>
      </c>
      <c r="I222" s="208"/>
      <c r="L222" s="204"/>
      <c r="M222" s="209"/>
      <c r="N222" s="210"/>
      <c r="O222" s="210"/>
      <c r="P222" s="210"/>
      <c r="Q222" s="210"/>
      <c r="R222" s="210"/>
      <c r="S222" s="210"/>
      <c r="T222" s="211"/>
      <c r="AT222" s="205" t="s">
        <v>336</v>
      </c>
      <c r="AU222" s="205" t="s">
        <v>253</v>
      </c>
      <c r="AV222" s="14" t="s">
        <v>357</v>
      </c>
      <c r="AW222" s="14" t="s">
        <v>208</v>
      </c>
      <c r="AX222" s="14" t="s">
        <v>244</v>
      </c>
      <c r="AY222" s="205" t="s">
        <v>329</v>
      </c>
    </row>
    <row r="223" spans="2:51" s="11" customFormat="1" ht="22.5" customHeight="1">
      <c r="B223" s="173"/>
      <c r="D223" s="171" t="s">
        <v>336</v>
      </c>
      <c r="E223" s="174" t="s">
        <v>192</v>
      </c>
      <c r="F223" s="175" t="s">
        <v>475</v>
      </c>
      <c r="H223" s="176" t="s">
        <v>192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6" t="s">
        <v>336</v>
      </c>
      <c r="AU223" s="176" t="s">
        <v>253</v>
      </c>
      <c r="AV223" s="11" t="s">
        <v>194</v>
      </c>
      <c r="AW223" s="11" t="s">
        <v>208</v>
      </c>
      <c r="AX223" s="11" t="s">
        <v>244</v>
      </c>
      <c r="AY223" s="176" t="s">
        <v>329</v>
      </c>
    </row>
    <row r="224" spans="2:51" s="13" customFormat="1" ht="22.5" customHeight="1">
      <c r="B224" s="192"/>
      <c r="D224" s="171" t="s">
        <v>336</v>
      </c>
      <c r="E224" s="201" t="s">
        <v>192</v>
      </c>
      <c r="F224" s="202" t="s">
        <v>476</v>
      </c>
      <c r="H224" s="203">
        <v>511.626</v>
      </c>
      <c r="I224" s="197"/>
      <c r="L224" s="192"/>
      <c r="M224" s="198"/>
      <c r="N224" s="199"/>
      <c r="O224" s="199"/>
      <c r="P224" s="199"/>
      <c r="Q224" s="199"/>
      <c r="R224" s="199"/>
      <c r="S224" s="199"/>
      <c r="T224" s="200"/>
      <c r="AT224" s="201" t="s">
        <v>336</v>
      </c>
      <c r="AU224" s="201" t="s">
        <v>253</v>
      </c>
      <c r="AV224" s="13" t="s">
        <v>253</v>
      </c>
      <c r="AW224" s="13" t="s">
        <v>208</v>
      </c>
      <c r="AX224" s="13" t="s">
        <v>244</v>
      </c>
      <c r="AY224" s="201" t="s">
        <v>329</v>
      </c>
    </row>
    <row r="225" spans="2:51" s="13" customFormat="1" ht="22.5" customHeight="1">
      <c r="B225" s="192"/>
      <c r="D225" s="171" t="s">
        <v>336</v>
      </c>
      <c r="E225" s="201" t="s">
        <v>192</v>
      </c>
      <c r="F225" s="202" t="s">
        <v>477</v>
      </c>
      <c r="H225" s="203">
        <v>275</v>
      </c>
      <c r="I225" s="197"/>
      <c r="L225" s="192"/>
      <c r="M225" s="198"/>
      <c r="N225" s="199"/>
      <c r="O225" s="199"/>
      <c r="P225" s="199"/>
      <c r="Q225" s="199"/>
      <c r="R225" s="199"/>
      <c r="S225" s="199"/>
      <c r="T225" s="200"/>
      <c r="AT225" s="201" t="s">
        <v>336</v>
      </c>
      <c r="AU225" s="201" t="s">
        <v>253</v>
      </c>
      <c r="AV225" s="13" t="s">
        <v>253</v>
      </c>
      <c r="AW225" s="13" t="s">
        <v>208</v>
      </c>
      <c r="AX225" s="13" t="s">
        <v>244</v>
      </c>
      <c r="AY225" s="201" t="s">
        <v>329</v>
      </c>
    </row>
    <row r="226" spans="2:51" s="13" customFormat="1" ht="22.5" customHeight="1">
      <c r="B226" s="192"/>
      <c r="D226" s="171" t="s">
        <v>336</v>
      </c>
      <c r="E226" s="201" t="s">
        <v>192</v>
      </c>
      <c r="F226" s="202" t="s">
        <v>478</v>
      </c>
      <c r="H226" s="203">
        <v>25</v>
      </c>
      <c r="I226" s="197"/>
      <c r="L226" s="192"/>
      <c r="M226" s="198"/>
      <c r="N226" s="199"/>
      <c r="O226" s="199"/>
      <c r="P226" s="199"/>
      <c r="Q226" s="199"/>
      <c r="R226" s="199"/>
      <c r="S226" s="199"/>
      <c r="T226" s="200"/>
      <c r="AT226" s="201" t="s">
        <v>336</v>
      </c>
      <c r="AU226" s="201" t="s">
        <v>253</v>
      </c>
      <c r="AV226" s="13" t="s">
        <v>253</v>
      </c>
      <c r="AW226" s="13" t="s">
        <v>208</v>
      </c>
      <c r="AX226" s="13" t="s">
        <v>244</v>
      </c>
      <c r="AY226" s="201" t="s">
        <v>329</v>
      </c>
    </row>
    <row r="227" spans="2:51" s="11" customFormat="1" ht="22.5" customHeight="1">
      <c r="B227" s="173"/>
      <c r="D227" s="171" t="s">
        <v>336</v>
      </c>
      <c r="E227" s="174" t="s">
        <v>192</v>
      </c>
      <c r="F227" s="175" t="s">
        <v>452</v>
      </c>
      <c r="H227" s="176" t="s">
        <v>192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6" t="s">
        <v>336</v>
      </c>
      <c r="AU227" s="176" t="s">
        <v>253</v>
      </c>
      <c r="AV227" s="11" t="s">
        <v>194</v>
      </c>
      <c r="AW227" s="11" t="s">
        <v>208</v>
      </c>
      <c r="AX227" s="11" t="s">
        <v>244</v>
      </c>
      <c r="AY227" s="176" t="s">
        <v>329</v>
      </c>
    </row>
    <row r="228" spans="2:51" s="11" customFormat="1" ht="22.5" customHeight="1">
      <c r="B228" s="173"/>
      <c r="D228" s="171" t="s">
        <v>336</v>
      </c>
      <c r="E228" s="174" t="s">
        <v>192</v>
      </c>
      <c r="F228" s="175" t="s">
        <v>453</v>
      </c>
      <c r="H228" s="176" t="s">
        <v>192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6" t="s">
        <v>336</v>
      </c>
      <c r="AU228" s="176" t="s">
        <v>253</v>
      </c>
      <c r="AV228" s="11" t="s">
        <v>194</v>
      </c>
      <c r="AW228" s="11" t="s">
        <v>208</v>
      </c>
      <c r="AX228" s="11" t="s">
        <v>244</v>
      </c>
      <c r="AY228" s="176" t="s">
        <v>329</v>
      </c>
    </row>
    <row r="229" spans="2:51" s="11" customFormat="1" ht="22.5" customHeight="1">
      <c r="B229" s="173"/>
      <c r="D229" s="171" t="s">
        <v>336</v>
      </c>
      <c r="E229" s="174" t="s">
        <v>192</v>
      </c>
      <c r="F229" s="175" t="s">
        <v>479</v>
      </c>
      <c r="H229" s="176" t="s">
        <v>192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6" t="s">
        <v>336</v>
      </c>
      <c r="AU229" s="176" t="s">
        <v>253</v>
      </c>
      <c r="AV229" s="11" t="s">
        <v>194</v>
      </c>
      <c r="AW229" s="11" t="s">
        <v>208</v>
      </c>
      <c r="AX229" s="11" t="s">
        <v>244</v>
      </c>
      <c r="AY229" s="176" t="s">
        <v>329</v>
      </c>
    </row>
    <row r="230" spans="2:51" s="11" customFormat="1" ht="22.5" customHeight="1">
      <c r="B230" s="173"/>
      <c r="D230" s="171" t="s">
        <v>336</v>
      </c>
      <c r="E230" s="174" t="s">
        <v>192</v>
      </c>
      <c r="F230" s="175" t="s">
        <v>480</v>
      </c>
      <c r="H230" s="176" t="s">
        <v>192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6" t="s">
        <v>336</v>
      </c>
      <c r="AU230" s="176" t="s">
        <v>253</v>
      </c>
      <c r="AV230" s="11" t="s">
        <v>194</v>
      </c>
      <c r="AW230" s="11" t="s">
        <v>208</v>
      </c>
      <c r="AX230" s="11" t="s">
        <v>244</v>
      </c>
      <c r="AY230" s="176" t="s">
        <v>329</v>
      </c>
    </row>
    <row r="231" spans="2:51" s="11" customFormat="1" ht="22.5" customHeight="1">
      <c r="B231" s="173"/>
      <c r="D231" s="171" t="s">
        <v>336</v>
      </c>
      <c r="E231" s="174" t="s">
        <v>192</v>
      </c>
      <c r="F231" s="175" t="s">
        <v>481</v>
      </c>
      <c r="H231" s="176" t="s">
        <v>192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6" t="s">
        <v>336</v>
      </c>
      <c r="AU231" s="176" t="s">
        <v>253</v>
      </c>
      <c r="AV231" s="11" t="s">
        <v>194</v>
      </c>
      <c r="AW231" s="11" t="s">
        <v>208</v>
      </c>
      <c r="AX231" s="11" t="s">
        <v>244</v>
      </c>
      <c r="AY231" s="176" t="s">
        <v>329</v>
      </c>
    </row>
    <row r="232" spans="2:51" s="13" customFormat="1" ht="22.5" customHeight="1">
      <c r="B232" s="192"/>
      <c r="D232" s="171" t="s">
        <v>336</v>
      </c>
      <c r="E232" s="201" t="s">
        <v>192</v>
      </c>
      <c r="F232" s="202" t="s">
        <v>482</v>
      </c>
      <c r="H232" s="203">
        <v>162.062</v>
      </c>
      <c r="I232" s="197"/>
      <c r="L232" s="192"/>
      <c r="M232" s="198"/>
      <c r="N232" s="199"/>
      <c r="O232" s="199"/>
      <c r="P232" s="199"/>
      <c r="Q232" s="199"/>
      <c r="R232" s="199"/>
      <c r="S232" s="199"/>
      <c r="T232" s="200"/>
      <c r="AT232" s="201" t="s">
        <v>336</v>
      </c>
      <c r="AU232" s="201" t="s">
        <v>253</v>
      </c>
      <c r="AV232" s="13" t="s">
        <v>253</v>
      </c>
      <c r="AW232" s="13" t="s">
        <v>208</v>
      </c>
      <c r="AX232" s="13" t="s">
        <v>244</v>
      </c>
      <c r="AY232" s="201" t="s">
        <v>329</v>
      </c>
    </row>
    <row r="233" spans="2:51" s="14" customFormat="1" ht="22.5" customHeight="1">
      <c r="B233" s="204"/>
      <c r="D233" s="171" t="s">
        <v>336</v>
      </c>
      <c r="E233" s="205" t="s">
        <v>192</v>
      </c>
      <c r="F233" s="206" t="s">
        <v>416</v>
      </c>
      <c r="H233" s="207">
        <v>973.688</v>
      </c>
      <c r="I233" s="208"/>
      <c r="L233" s="204"/>
      <c r="M233" s="209"/>
      <c r="N233" s="210"/>
      <c r="O233" s="210"/>
      <c r="P233" s="210"/>
      <c r="Q233" s="210"/>
      <c r="R233" s="210"/>
      <c r="S233" s="210"/>
      <c r="T233" s="211"/>
      <c r="AT233" s="205" t="s">
        <v>336</v>
      </c>
      <c r="AU233" s="205" t="s">
        <v>253</v>
      </c>
      <c r="AV233" s="14" t="s">
        <v>357</v>
      </c>
      <c r="AW233" s="14" t="s">
        <v>208</v>
      </c>
      <c r="AX233" s="14" t="s">
        <v>244</v>
      </c>
      <c r="AY233" s="205" t="s">
        <v>329</v>
      </c>
    </row>
    <row r="234" spans="2:51" s="12" customFormat="1" ht="22.5" customHeight="1">
      <c r="B234" s="181"/>
      <c r="D234" s="193" t="s">
        <v>336</v>
      </c>
      <c r="E234" s="212" t="s">
        <v>192</v>
      </c>
      <c r="F234" s="213" t="s">
        <v>346</v>
      </c>
      <c r="H234" s="214">
        <v>2364.67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9" t="s">
        <v>336</v>
      </c>
      <c r="AU234" s="189" t="s">
        <v>253</v>
      </c>
      <c r="AV234" s="12" t="s">
        <v>333</v>
      </c>
      <c r="AW234" s="12" t="s">
        <v>208</v>
      </c>
      <c r="AX234" s="12" t="s">
        <v>194</v>
      </c>
      <c r="AY234" s="189" t="s">
        <v>329</v>
      </c>
    </row>
    <row r="235" spans="2:65" s="1" customFormat="1" ht="22.5" customHeight="1">
      <c r="B235" s="158"/>
      <c r="C235" s="159" t="s">
        <v>483</v>
      </c>
      <c r="D235" s="159" t="s">
        <v>330</v>
      </c>
      <c r="E235" s="160" t="s">
        <v>484</v>
      </c>
      <c r="F235" s="161" t="s">
        <v>485</v>
      </c>
      <c r="G235" s="162" t="s">
        <v>379</v>
      </c>
      <c r="H235" s="163">
        <v>824.274</v>
      </c>
      <c r="I235" s="164"/>
      <c r="J235" s="165">
        <f>ROUND(I235*H235,2)</f>
        <v>0</v>
      </c>
      <c r="K235" s="161" t="s">
        <v>351</v>
      </c>
      <c r="L235" s="35"/>
      <c r="M235" s="166" t="s">
        <v>192</v>
      </c>
      <c r="N235" s="167" t="s">
        <v>215</v>
      </c>
      <c r="O235" s="36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AR235" s="18" t="s">
        <v>333</v>
      </c>
      <c r="AT235" s="18" t="s">
        <v>330</v>
      </c>
      <c r="AU235" s="18" t="s">
        <v>253</v>
      </c>
      <c r="AY235" s="18" t="s">
        <v>329</v>
      </c>
      <c r="BE235" s="170">
        <f>IF(N235="základní",J235,0)</f>
        <v>0</v>
      </c>
      <c r="BF235" s="170">
        <f>IF(N235="snížená",J235,0)</f>
        <v>0</v>
      </c>
      <c r="BG235" s="170">
        <f>IF(N235="zákl. přenesená",J235,0)</f>
        <v>0</v>
      </c>
      <c r="BH235" s="170">
        <f>IF(N235="sníž. přenesená",J235,0)</f>
        <v>0</v>
      </c>
      <c r="BI235" s="170">
        <f>IF(N235="nulová",J235,0)</f>
        <v>0</v>
      </c>
      <c r="BJ235" s="18" t="s">
        <v>194</v>
      </c>
      <c r="BK235" s="170">
        <f>ROUND(I235*H235,2)</f>
        <v>0</v>
      </c>
      <c r="BL235" s="18" t="s">
        <v>333</v>
      </c>
      <c r="BM235" s="18" t="s">
        <v>486</v>
      </c>
    </row>
    <row r="236" spans="2:47" s="1" customFormat="1" ht="22.5" customHeight="1">
      <c r="B236" s="35"/>
      <c r="D236" s="171" t="s">
        <v>335</v>
      </c>
      <c r="F236" s="172" t="s">
        <v>485</v>
      </c>
      <c r="I236" s="134"/>
      <c r="L236" s="35"/>
      <c r="M236" s="65"/>
      <c r="N236" s="36"/>
      <c r="O236" s="36"/>
      <c r="P236" s="36"/>
      <c r="Q236" s="36"/>
      <c r="R236" s="36"/>
      <c r="S236" s="36"/>
      <c r="T236" s="66"/>
      <c r="AT236" s="18" t="s">
        <v>335</v>
      </c>
      <c r="AU236" s="18" t="s">
        <v>253</v>
      </c>
    </row>
    <row r="237" spans="2:51" s="11" customFormat="1" ht="22.5" customHeight="1">
      <c r="B237" s="173"/>
      <c r="D237" s="171" t="s">
        <v>336</v>
      </c>
      <c r="E237" s="174" t="s">
        <v>192</v>
      </c>
      <c r="F237" s="175" t="s">
        <v>487</v>
      </c>
      <c r="H237" s="176" t="s">
        <v>192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6" t="s">
        <v>336</v>
      </c>
      <c r="AU237" s="176" t="s">
        <v>253</v>
      </c>
      <c r="AV237" s="11" t="s">
        <v>194</v>
      </c>
      <c r="AW237" s="11" t="s">
        <v>208</v>
      </c>
      <c r="AX237" s="11" t="s">
        <v>244</v>
      </c>
      <c r="AY237" s="176" t="s">
        <v>329</v>
      </c>
    </row>
    <row r="238" spans="2:51" s="13" customFormat="1" ht="22.5" customHeight="1">
      <c r="B238" s="192"/>
      <c r="D238" s="171" t="s">
        <v>336</v>
      </c>
      <c r="E238" s="201" t="s">
        <v>192</v>
      </c>
      <c r="F238" s="202" t="s">
        <v>279</v>
      </c>
      <c r="H238" s="203">
        <v>406.98</v>
      </c>
      <c r="I238" s="197"/>
      <c r="L238" s="192"/>
      <c r="M238" s="198"/>
      <c r="N238" s="199"/>
      <c r="O238" s="199"/>
      <c r="P238" s="199"/>
      <c r="Q238" s="199"/>
      <c r="R238" s="199"/>
      <c r="S238" s="199"/>
      <c r="T238" s="200"/>
      <c r="AT238" s="201" t="s">
        <v>336</v>
      </c>
      <c r="AU238" s="201" t="s">
        <v>253</v>
      </c>
      <c r="AV238" s="13" t="s">
        <v>253</v>
      </c>
      <c r="AW238" s="13" t="s">
        <v>208</v>
      </c>
      <c r="AX238" s="13" t="s">
        <v>244</v>
      </c>
      <c r="AY238" s="201" t="s">
        <v>329</v>
      </c>
    </row>
    <row r="239" spans="2:51" s="14" customFormat="1" ht="22.5" customHeight="1">
      <c r="B239" s="204"/>
      <c r="D239" s="171" t="s">
        <v>336</v>
      </c>
      <c r="E239" s="205" t="s">
        <v>192</v>
      </c>
      <c r="F239" s="206" t="s">
        <v>488</v>
      </c>
      <c r="H239" s="207">
        <v>406.98</v>
      </c>
      <c r="I239" s="208"/>
      <c r="L239" s="204"/>
      <c r="M239" s="209"/>
      <c r="N239" s="210"/>
      <c r="O239" s="210"/>
      <c r="P239" s="210"/>
      <c r="Q239" s="210"/>
      <c r="R239" s="210"/>
      <c r="S239" s="210"/>
      <c r="T239" s="211"/>
      <c r="AT239" s="205" t="s">
        <v>336</v>
      </c>
      <c r="AU239" s="205" t="s">
        <v>253</v>
      </c>
      <c r="AV239" s="14" t="s">
        <v>357</v>
      </c>
      <c r="AW239" s="14" t="s">
        <v>208</v>
      </c>
      <c r="AX239" s="14" t="s">
        <v>244</v>
      </c>
      <c r="AY239" s="205" t="s">
        <v>329</v>
      </c>
    </row>
    <row r="240" spans="2:51" s="11" customFormat="1" ht="22.5" customHeight="1">
      <c r="B240" s="173"/>
      <c r="D240" s="171" t="s">
        <v>336</v>
      </c>
      <c r="E240" s="174" t="s">
        <v>192</v>
      </c>
      <c r="F240" s="175" t="s">
        <v>489</v>
      </c>
      <c r="H240" s="176" t="s">
        <v>192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6" t="s">
        <v>336</v>
      </c>
      <c r="AU240" s="176" t="s">
        <v>253</v>
      </c>
      <c r="AV240" s="11" t="s">
        <v>194</v>
      </c>
      <c r="AW240" s="11" t="s">
        <v>208</v>
      </c>
      <c r="AX240" s="11" t="s">
        <v>244</v>
      </c>
      <c r="AY240" s="176" t="s">
        <v>329</v>
      </c>
    </row>
    <row r="241" spans="2:51" s="11" customFormat="1" ht="22.5" customHeight="1">
      <c r="B241" s="173"/>
      <c r="D241" s="171" t="s">
        <v>336</v>
      </c>
      <c r="E241" s="174" t="s">
        <v>192</v>
      </c>
      <c r="F241" s="175" t="s">
        <v>490</v>
      </c>
      <c r="H241" s="176" t="s">
        <v>192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6" t="s">
        <v>336</v>
      </c>
      <c r="AU241" s="176" t="s">
        <v>253</v>
      </c>
      <c r="AV241" s="11" t="s">
        <v>194</v>
      </c>
      <c r="AW241" s="11" t="s">
        <v>208</v>
      </c>
      <c r="AX241" s="11" t="s">
        <v>244</v>
      </c>
      <c r="AY241" s="176" t="s">
        <v>329</v>
      </c>
    </row>
    <row r="242" spans="2:51" s="11" customFormat="1" ht="22.5" customHeight="1">
      <c r="B242" s="173"/>
      <c r="D242" s="171" t="s">
        <v>336</v>
      </c>
      <c r="E242" s="174" t="s">
        <v>192</v>
      </c>
      <c r="F242" s="175" t="s">
        <v>491</v>
      </c>
      <c r="H242" s="176" t="s">
        <v>192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6" t="s">
        <v>336</v>
      </c>
      <c r="AU242" s="176" t="s">
        <v>253</v>
      </c>
      <c r="AV242" s="11" t="s">
        <v>194</v>
      </c>
      <c r="AW242" s="11" t="s">
        <v>208</v>
      </c>
      <c r="AX242" s="11" t="s">
        <v>244</v>
      </c>
      <c r="AY242" s="176" t="s">
        <v>329</v>
      </c>
    </row>
    <row r="243" spans="2:51" s="13" customFormat="1" ht="22.5" customHeight="1">
      <c r="B243" s="192"/>
      <c r="D243" s="171" t="s">
        <v>336</v>
      </c>
      <c r="E243" s="201" t="s">
        <v>192</v>
      </c>
      <c r="F243" s="202" t="s">
        <v>277</v>
      </c>
      <c r="H243" s="203">
        <v>1326.288</v>
      </c>
      <c r="I243" s="197"/>
      <c r="L243" s="192"/>
      <c r="M243" s="198"/>
      <c r="N243" s="199"/>
      <c r="O243" s="199"/>
      <c r="P243" s="199"/>
      <c r="Q243" s="199"/>
      <c r="R243" s="199"/>
      <c r="S243" s="199"/>
      <c r="T243" s="200"/>
      <c r="AT243" s="201" t="s">
        <v>336</v>
      </c>
      <c r="AU243" s="201" t="s">
        <v>253</v>
      </c>
      <c r="AV243" s="13" t="s">
        <v>253</v>
      </c>
      <c r="AW243" s="13" t="s">
        <v>208</v>
      </c>
      <c r="AX243" s="13" t="s">
        <v>244</v>
      </c>
      <c r="AY243" s="201" t="s">
        <v>329</v>
      </c>
    </row>
    <row r="244" spans="2:51" s="13" customFormat="1" ht="22.5" customHeight="1">
      <c r="B244" s="192"/>
      <c r="D244" s="171" t="s">
        <v>336</v>
      </c>
      <c r="E244" s="201" t="s">
        <v>192</v>
      </c>
      <c r="F244" s="202" t="s">
        <v>281</v>
      </c>
      <c r="H244" s="203">
        <v>62.874</v>
      </c>
      <c r="I244" s="197"/>
      <c r="L244" s="192"/>
      <c r="M244" s="198"/>
      <c r="N244" s="199"/>
      <c r="O244" s="199"/>
      <c r="P244" s="199"/>
      <c r="Q244" s="199"/>
      <c r="R244" s="199"/>
      <c r="S244" s="199"/>
      <c r="T244" s="200"/>
      <c r="AT244" s="201" t="s">
        <v>336</v>
      </c>
      <c r="AU244" s="201" t="s">
        <v>253</v>
      </c>
      <c r="AV244" s="13" t="s">
        <v>253</v>
      </c>
      <c r="AW244" s="13" t="s">
        <v>208</v>
      </c>
      <c r="AX244" s="13" t="s">
        <v>244</v>
      </c>
      <c r="AY244" s="201" t="s">
        <v>329</v>
      </c>
    </row>
    <row r="245" spans="2:51" s="13" customFormat="1" ht="22.5" customHeight="1">
      <c r="B245" s="192"/>
      <c r="D245" s="171" t="s">
        <v>336</v>
      </c>
      <c r="E245" s="201" t="s">
        <v>192</v>
      </c>
      <c r="F245" s="202" t="s">
        <v>272</v>
      </c>
      <c r="H245" s="203">
        <v>1.82</v>
      </c>
      <c r="I245" s="197"/>
      <c r="L245" s="192"/>
      <c r="M245" s="198"/>
      <c r="N245" s="199"/>
      <c r="O245" s="199"/>
      <c r="P245" s="199"/>
      <c r="Q245" s="199"/>
      <c r="R245" s="199"/>
      <c r="S245" s="199"/>
      <c r="T245" s="200"/>
      <c r="AT245" s="201" t="s">
        <v>336</v>
      </c>
      <c r="AU245" s="201" t="s">
        <v>253</v>
      </c>
      <c r="AV245" s="13" t="s">
        <v>253</v>
      </c>
      <c r="AW245" s="13" t="s">
        <v>208</v>
      </c>
      <c r="AX245" s="13" t="s">
        <v>244</v>
      </c>
      <c r="AY245" s="201" t="s">
        <v>329</v>
      </c>
    </row>
    <row r="246" spans="2:51" s="11" customFormat="1" ht="22.5" customHeight="1">
      <c r="B246" s="173"/>
      <c r="D246" s="171" t="s">
        <v>336</v>
      </c>
      <c r="E246" s="174" t="s">
        <v>192</v>
      </c>
      <c r="F246" s="175" t="s">
        <v>492</v>
      </c>
      <c r="H246" s="176" t="s">
        <v>192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6" t="s">
        <v>336</v>
      </c>
      <c r="AU246" s="176" t="s">
        <v>253</v>
      </c>
      <c r="AV246" s="11" t="s">
        <v>194</v>
      </c>
      <c r="AW246" s="11" t="s">
        <v>208</v>
      </c>
      <c r="AX246" s="11" t="s">
        <v>244</v>
      </c>
      <c r="AY246" s="176" t="s">
        <v>329</v>
      </c>
    </row>
    <row r="247" spans="2:51" s="11" customFormat="1" ht="22.5" customHeight="1">
      <c r="B247" s="173"/>
      <c r="D247" s="171" t="s">
        <v>336</v>
      </c>
      <c r="E247" s="174" t="s">
        <v>192</v>
      </c>
      <c r="F247" s="175" t="s">
        <v>493</v>
      </c>
      <c r="H247" s="176" t="s">
        <v>192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6" t="s">
        <v>336</v>
      </c>
      <c r="AU247" s="176" t="s">
        <v>253</v>
      </c>
      <c r="AV247" s="11" t="s">
        <v>194</v>
      </c>
      <c r="AW247" s="11" t="s">
        <v>208</v>
      </c>
      <c r="AX247" s="11" t="s">
        <v>244</v>
      </c>
      <c r="AY247" s="176" t="s">
        <v>329</v>
      </c>
    </row>
    <row r="248" spans="2:51" s="13" customFormat="1" ht="22.5" customHeight="1">
      <c r="B248" s="192"/>
      <c r="D248" s="171" t="s">
        <v>336</v>
      </c>
      <c r="E248" s="201" t="s">
        <v>192</v>
      </c>
      <c r="F248" s="202" t="s">
        <v>494</v>
      </c>
      <c r="H248" s="203">
        <v>-973.688</v>
      </c>
      <c r="I248" s="197"/>
      <c r="L248" s="192"/>
      <c r="M248" s="198"/>
      <c r="N248" s="199"/>
      <c r="O248" s="199"/>
      <c r="P248" s="199"/>
      <c r="Q248" s="199"/>
      <c r="R248" s="199"/>
      <c r="S248" s="199"/>
      <c r="T248" s="200"/>
      <c r="AT248" s="201" t="s">
        <v>336</v>
      </c>
      <c r="AU248" s="201" t="s">
        <v>253</v>
      </c>
      <c r="AV248" s="13" t="s">
        <v>253</v>
      </c>
      <c r="AW248" s="13" t="s">
        <v>208</v>
      </c>
      <c r="AX248" s="13" t="s">
        <v>244</v>
      </c>
      <c r="AY248" s="201" t="s">
        <v>329</v>
      </c>
    </row>
    <row r="249" spans="2:51" s="14" customFormat="1" ht="22.5" customHeight="1">
      <c r="B249" s="204"/>
      <c r="D249" s="171" t="s">
        <v>336</v>
      </c>
      <c r="E249" s="205" t="s">
        <v>192</v>
      </c>
      <c r="F249" s="206" t="s">
        <v>495</v>
      </c>
      <c r="H249" s="207">
        <v>417.294</v>
      </c>
      <c r="I249" s="208"/>
      <c r="L249" s="204"/>
      <c r="M249" s="209"/>
      <c r="N249" s="210"/>
      <c r="O249" s="210"/>
      <c r="P249" s="210"/>
      <c r="Q249" s="210"/>
      <c r="R249" s="210"/>
      <c r="S249" s="210"/>
      <c r="T249" s="211"/>
      <c r="AT249" s="205" t="s">
        <v>336</v>
      </c>
      <c r="AU249" s="205" t="s">
        <v>253</v>
      </c>
      <c r="AV249" s="14" t="s">
        <v>357</v>
      </c>
      <c r="AW249" s="14" t="s">
        <v>208</v>
      </c>
      <c r="AX249" s="14" t="s">
        <v>244</v>
      </c>
      <c r="AY249" s="205" t="s">
        <v>329</v>
      </c>
    </row>
    <row r="250" spans="2:51" s="12" customFormat="1" ht="22.5" customHeight="1">
      <c r="B250" s="181"/>
      <c r="D250" s="193" t="s">
        <v>336</v>
      </c>
      <c r="E250" s="212" t="s">
        <v>263</v>
      </c>
      <c r="F250" s="213" t="s">
        <v>346</v>
      </c>
      <c r="H250" s="214">
        <v>824.274</v>
      </c>
      <c r="I250" s="185"/>
      <c r="L250" s="181"/>
      <c r="M250" s="186"/>
      <c r="N250" s="187"/>
      <c r="O250" s="187"/>
      <c r="P250" s="187"/>
      <c r="Q250" s="187"/>
      <c r="R250" s="187"/>
      <c r="S250" s="187"/>
      <c r="T250" s="188"/>
      <c r="AT250" s="189" t="s">
        <v>336</v>
      </c>
      <c r="AU250" s="189" t="s">
        <v>253</v>
      </c>
      <c r="AV250" s="12" t="s">
        <v>333</v>
      </c>
      <c r="AW250" s="12" t="s">
        <v>208</v>
      </c>
      <c r="AX250" s="12" t="s">
        <v>194</v>
      </c>
      <c r="AY250" s="189" t="s">
        <v>329</v>
      </c>
    </row>
    <row r="251" spans="2:65" s="1" customFormat="1" ht="31.5" customHeight="1">
      <c r="B251" s="158"/>
      <c r="C251" s="159" t="s">
        <v>496</v>
      </c>
      <c r="D251" s="159" t="s">
        <v>330</v>
      </c>
      <c r="E251" s="160" t="s">
        <v>497</v>
      </c>
      <c r="F251" s="161" t="s">
        <v>498</v>
      </c>
      <c r="G251" s="162" t="s">
        <v>379</v>
      </c>
      <c r="H251" s="163">
        <v>16485.48</v>
      </c>
      <c r="I251" s="164"/>
      <c r="J251" s="165">
        <f>ROUND(I251*H251,2)</f>
        <v>0</v>
      </c>
      <c r="K251" s="161" t="s">
        <v>351</v>
      </c>
      <c r="L251" s="35"/>
      <c r="M251" s="166" t="s">
        <v>192</v>
      </c>
      <c r="N251" s="167" t="s">
        <v>215</v>
      </c>
      <c r="O251" s="36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AR251" s="18" t="s">
        <v>333</v>
      </c>
      <c r="AT251" s="18" t="s">
        <v>330</v>
      </c>
      <c r="AU251" s="18" t="s">
        <v>253</v>
      </c>
      <c r="AY251" s="18" t="s">
        <v>329</v>
      </c>
      <c r="BE251" s="170">
        <f>IF(N251="základní",J251,0)</f>
        <v>0</v>
      </c>
      <c r="BF251" s="170">
        <f>IF(N251="snížená",J251,0)</f>
        <v>0</v>
      </c>
      <c r="BG251" s="170">
        <f>IF(N251="zákl. přenesená",J251,0)</f>
        <v>0</v>
      </c>
      <c r="BH251" s="170">
        <f>IF(N251="sníž. přenesená",J251,0)</f>
        <v>0</v>
      </c>
      <c r="BI251" s="170">
        <f>IF(N251="nulová",J251,0)</f>
        <v>0</v>
      </c>
      <c r="BJ251" s="18" t="s">
        <v>194</v>
      </c>
      <c r="BK251" s="170">
        <f>ROUND(I251*H251,2)</f>
        <v>0</v>
      </c>
      <c r="BL251" s="18" t="s">
        <v>333</v>
      </c>
      <c r="BM251" s="18" t="s">
        <v>499</v>
      </c>
    </row>
    <row r="252" spans="2:47" s="1" customFormat="1" ht="22.5" customHeight="1">
      <c r="B252" s="35"/>
      <c r="D252" s="171" t="s">
        <v>335</v>
      </c>
      <c r="F252" s="172" t="s">
        <v>498</v>
      </c>
      <c r="I252" s="134"/>
      <c r="L252" s="35"/>
      <c r="M252" s="65"/>
      <c r="N252" s="36"/>
      <c r="O252" s="36"/>
      <c r="P252" s="36"/>
      <c r="Q252" s="36"/>
      <c r="R252" s="36"/>
      <c r="S252" s="36"/>
      <c r="T252" s="66"/>
      <c r="AT252" s="18" t="s">
        <v>335</v>
      </c>
      <c r="AU252" s="18" t="s">
        <v>253</v>
      </c>
    </row>
    <row r="253" spans="2:51" s="11" customFormat="1" ht="22.5" customHeight="1">
      <c r="B253" s="173"/>
      <c r="D253" s="171" t="s">
        <v>336</v>
      </c>
      <c r="E253" s="174" t="s">
        <v>192</v>
      </c>
      <c r="F253" s="175" t="s">
        <v>500</v>
      </c>
      <c r="H253" s="176" t="s">
        <v>192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6" t="s">
        <v>336</v>
      </c>
      <c r="AU253" s="176" t="s">
        <v>253</v>
      </c>
      <c r="AV253" s="11" t="s">
        <v>194</v>
      </c>
      <c r="AW253" s="11" t="s">
        <v>208</v>
      </c>
      <c r="AX253" s="11" t="s">
        <v>244</v>
      </c>
      <c r="AY253" s="176" t="s">
        <v>329</v>
      </c>
    </row>
    <row r="254" spans="2:51" s="13" customFormat="1" ht="22.5" customHeight="1">
      <c r="B254" s="192"/>
      <c r="D254" s="193" t="s">
        <v>336</v>
      </c>
      <c r="E254" s="194" t="s">
        <v>192</v>
      </c>
      <c r="F254" s="195" t="s">
        <v>501</v>
      </c>
      <c r="H254" s="196">
        <v>16485.48</v>
      </c>
      <c r="I254" s="197"/>
      <c r="L254" s="192"/>
      <c r="M254" s="198"/>
      <c r="N254" s="199"/>
      <c r="O254" s="199"/>
      <c r="P254" s="199"/>
      <c r="Q254" s="199"/>
      <c r="R254" s="199"/>
      <c r="S254" s="199"/>
      <c r="T254" s="200"/>
      <c r="AT254" s="201" t="s">
        <v>336</v>
      </c>
      <c r="AU254" s="201" t="s">
        <v>253</v>
      </c>
      <c r="AV254" s="13" t="s">
        <v>253</v>
      </c>
      <c r="AW254" s="13" t="s">
        <v>208</v>
      </c>
      <c r="AX254" s="13" t="s">
        <v>194</v>
      </c>
      <c r="AY254" s="201" t="s">
        <v>329</v>
      </c>
    </row>
    <row r="255" spans="2:65" s="1" customFormat="1" ht="22.5" customHeight="1">
      <c r="B255" s="158"/>
      <c r="C255" s="159" t="s">
        <v>502</v>
      </c>
      <c r="D255" s="159" t="s">
        <v>330</v>
      </c>
      <c r="E255" s="160" t="s">
        <v>503</v>
      </c>
      <c r="F255" s="161" t="s">
        <v>504</v>
      </c>
      <c r="G255" s="162" t="s">
        <v>505</v>
      </c>
      <c r="H255" s="163">
        <v>1483.693</v>
      </c>
      <c r="I255" s="164"/>
      <c r="J255" s="165">
        <f>ROUND(I255*H255,2)</f>
        <v>0</v>
      </c>
      <c r="K255" s="161" t="s">
        <v>351</v>
      </c>
      <c r="L255" s="35"/>
      <c r="M255" s="166" t="s">
        <v>192</v>
      </c>
      <c r="N255" s="167" t="s">
        <v>215</v>
      </c>
      <c r="O255" s="36"/>
      <c r="P255" s="168">
        <f>O255*H255</f>
        <v>0</v>
      </c>
      <c r="Q255" s="168">
        <v>0</v>
      </c>
      <c r="R255" s="168">
        <f>Q255*H255</f>
        <v>0</v>
      </c>
      <c r="S255" s="168">
        <v>0</v>
      </c>
      <c r="T255" s="169">
        <f>S255*H255</f>
        <v>0</v>
      </c>
      <c r="AR255" s="18" t="s">
        <v>333</v>
      </c>
      <c r="AT255" s="18" t="s">
        <v>330</v>
      </c>
      <c r="AU255" s="18" t="s">
        <v>253</v>
      </c>
      <c r="AY255" s="18" t="s">
        <v>329</v>
      </c>
      <c r="BE255" s="170">
        <f>IF(N255="základní",J255,0)</f>
        <v>0</v>
      </c>
      <c r="BF255" s="170">
        <f>IF(N255="snížená",J255,0)</f>
        <v>0</v>
      </c>
      <c r="BG255" s="170">
        <f>IF(N255="zákl. přenesená",J255,0)</f>
        <v>0</v>
      </c>
      <c r="BH255" s="170">
        <f>IF(N255="sníž. přenesená",J255,0)</f>
        <v>0</v>
      </c>
      <c r="BI255" s="170">
        <f>IF(N255="nulová",J255,0)</f>
        <v>0</v>
      </c>
      <c r="BJ255" s="18" t="s">
        <v>194</v>
      </c>
      <c r="BK255" s="170">
        <f>ROUND(I255*H255,2)</f>
        <v>0</v>
      </c>
      <c r="BL255" s="18" t="s">
        <v>333</v>
      </c>
      <c r="BM255" s="18" t="s">
        <v>506</v>
      </c>
    </row>
    <row r="256" spans="2:47" s="1" customFormat="1" ht="22.5" customHeight="1">
      <c r="B256" s="35"/>
      <c r="D256" s="171" t="s">
        <v>335</v>
      </c>
      <c r="F256" s="172" t="s">
        <v>504</v>
      </c>
      <c r="I256" s="134"/>
      <c r="L256" s="35"/>
      <c r="M256" s="65"/>
      <c r="N256" s="36"/>
      <c r="O256" s="36"/>
      <c r="P256" s="36"/>
      <c r="Q256" s="36"/>
      <c r="R256" s="36"/>
      <c r="S256" s="36"/>
      <c r="T256" s="66"/>
      <c r="AT256" s="18" t="s">
        <v>335</v>
      </c>
      <c r="AU256" s="18" t="s">
        <v>253</v>
      </c>
    </row>
    <row r="257" spans="2:51" s="13" customFormat="1" ht="22.5" customHeight="1">
      <c r="B257" s="192"/>
      <c r="D257" s="193" t="s">
        <v>336</v>
      </c>
      <c r="E257" s="194" t="s">
        <v>192</v>
      </c>
      <c r="F257" s="195" t="s">
        <v>507</v>
      </c>
      <c r="H257" s="196">
        <v>1483.693</v>
      </c>
      <c r="I257" s="197"/>
      <c r="L257" s="192"/>
      <c r="M257" s="198"/>
      <c r="N257" s="199"/>
      <c r="O257" s="199"/>
      <c r="P257" s="199"/>
      <c r="Q257" s="199"/>
      <c r="R257" s="199"/>
      <c r="S257" s="199"/>
      <c r="T257" s="200"/>
      <c r="AT257" s="201" t="s">
        <v>336</v>
      </c>
      <c r="AU257" s="201" t="s">
        <v>253</v>
      </c>
      <c r="AV257" s="13" t="s">
        <v>253</v>
      </c>
      <c r="AW257" s="13" t="s">
        <v>208</v>
      </c>
      <c r="AX257" s="13" t="s">
        <v>194</v>
      </c>
      <c r="AY257" s="201" t="s">
        <v>329</v>
      </c>
    </row>
    <row r="258" spans="2:65" s="1" customFormat="1" ht="22.5" customHeight="1">
      <c r="B258" s="158"/>
      <c r="C258" s="159" t="s">
        <v>180</v>
      </c>
      <c r="D258" s="159" t="s">
        <v>330</v>
      </c>
      <c r="E258" s="160" t="s">
        <v>508</v>
      </c>
      <c r="F258" s="161" t="s">
        <v>509</v>
      </c>
      <c r="G258" s="162" t="s">
        <v>379</v>
      </c>
      <c r="H258" s="163">
        <v>162.062</v>
      </c>
      <c r="I258" s="164"/>
      <c r="J258" s="165">
        <f>ROUND(I258*H258,2)</f>
        <v>0</v>
      </c>
      <c r="K258" s="161" t="s">
        <v>351</v>
      </c>
      <c r="L258" s="35"/>
      <c r="M258" s="166" t="s">
        <v>192</v>
      </c>
      <c r="N258" s="167" t="s">
        <v>215</v>
      </c>
      <c r="O258" s="36"/>
      <c r="P258" s="168">
        <f>O258*H258</f>
        <v>0</v>
      </c>
      <c r="Q258" s="168">
        <v>0</v>
      </c>
      <c r="R258" s="168">
        <f>Q258*H258</f>
        <v>0</v>
      </c>
      <c r="S258" s="168">
        <v>0</v>
      </c>
      <c r="T258" s="169">
        <f>S258*H258</f>
        <v>0</v>
      </c>
      <c r="AR258" s="18" t="s">
        <v>333</v>
      </c>
      <c r="AT258" s="18" t="s">
        <v>330</v>
      </c>
      <c r="AU258" s="18" t="s">
        <v>253</v>
      </c>
      <c r="AY258" s="18" t="s">
        <v>329</v>
      </c>
      <c r="BE258" s="170">
        <f>IF(N258="základní",J258,0)</f>
        <v>0</v>
      </c>
      <c r="BF258" s="170">
        <f>IF(N258="snížená",J258,0)</f>
        <v>0</v>
      </c>
      <c r="BG258" s="170">
        <f>IF(N258="zákl. přenesená",J258,0)</f>
        <v>0</v>
      </c>
      <c r="BH258" s="170">
        <f>IF(N258="sníž. přenesená",J258,0)</f>
        <v>0</v>
      </c>
      <c r="BI258" s="170">
        <f>IF(N258="nulová",J258,0)</f>
        <v>0</v>
      </c>
      <c r="BJ258" s="18" t="s">
        <v>194</v>
      </c>
      <c r="BK258" s="170">
        <f>ROUND(I258*H258,2)</f>
        <v>0</v>
      </c>
      <c r="BL258" s="18" t="s">
        <v>333</v>
      </c>
      <c r="BM258" s="18" t="s">
        <v>510</v>
      </c>
    </row>
    <row r="259" spans="2:47" s="1" customFormat="1" ht="22.5" customHeight="1">
      <c r="B259" s="35"/>
      <c r="D259" s="171" t="s">
        <v>335</v>
      </c>
      <c r="F259" s="172" t="s">
        <v>509</v>
      </c>
      <c r="I259" s="134"/>
      <c r="L259" s="35"/>
      <c r="M259" s="65"/>
      <c r="N259" s="36"/>
      <c r="O259" s="36"/>
      <c r="P259" s="36"/>
      <c r="Q259" s="36"/>
      <c r="R259" s="36"/>
      <c r="S259" s="36"/>
      <c r="T259" s="66"/>
      <c r="AT259" s="18" t="s">
        <v>335</v>
      </c>
      <c r="AU259" s="18" t="s">
        <v>253</v>
      </c>
    </row>
    <row r="260" spans="2:51" s="11" customFormat="1" ht="22.5" customHeight="1">
      <c r="B260" s="173"/>
      <c r="D260" s="171" t="s">
        <v>336</v>
      </c>
      <c r="E260" s="174" t="s">
        <v>192</v>
      </c>
      <c r="F260" s="175" t="s">
        <v>511</v>
      </c>
      <c r="H260" s="176" t="s">
        <v>192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6" t="s">
        <v>336</v>
      </c>
      <c r="AU260" s="176" t="s">
        <v>253</v>
      </c>
      <c r="AV260" s="11" t="s">
        <v>194</v>
      </c>
      <c r="AW260" s="11" t="s">
        <v>208</v>
      </c>
      <c r="AX260" s="11" t="s">
        <v>244</v>
      </c>
      <c r="AY260" s="176" t="s">
        <v>329</v>
      </c>
    </row>
    <row r="261" spans="2:51" s="11" customFormat="1" ht="22.5" customHeight="1">
      <c r="B261" s="173"/>
      <c r="D261" s="171" t="s">
        <v>336</v>
      </c>
      <c r="E261" s="174" t="s">
        <v>192</v>
      </c>
      <c r="F261" s="175" t="s">
        <v>512</v>
      </c>
      <c r="H261" s="176" t="s">
        <v>192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6" t="s">
        <v>336</v>
      </c>
      <c r="AU261" s="176" t="s">
        <v>253</v>
      </c>
      <c r="AV261" s="11" t="s">
        <v>194</v>
      </c>
      <c r="AW261" s="11" t="s">
        <v>208</v>
      </c>
      <c r="AX261" s="11" t="s">
        <v>244</v>
      </c>
      <c r="AY261" s="176" t="s">
        <v>329</v>
      </c>
    </row>
    <row r="262" spans="2:51" s="11" customFormat="1" ht="22.5" customHeight="1">
      <c r="B262" s="173"/>
      <c r="D262" s="171" t="s">
        <v>336</v>
      </c>
      <c r="E262" s="174" t="s">
        <v>192</v>
      </c>
      <c r="F262" s="175" t="s">
        <v>513</v>
      </c>
      <c r="H262" s="176" t="s">
        <v>192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6" t="s">
        <v>336</v>
      </c>
      <c r="AU262" s="176" t="s">
        <v>253</v>
      </c>
      <c r="AV262" s="11" t="s">
        <v>194</v>
      </c>
      <c r="AW262" s="11" t="s">
        <v>208</v>
      </c>
      <c r="AX262" s="11" t="s">
        <v>244</v>
      </c>
      <c r="AY262" s="176" t="s">
        <v>329</v>
      </c>
    </row>
    <row r="263" spans="2:51" s="11" customFormat="1" ht="22.5" customHeight="1">
      <c r="B263" s="173"/>
      <c r="D263" s="171" t="s">
        <v>336</v>
      </c>
      <c r="E263" s="174" t="s">
        <v>192</v>
      </c>
      <c r="F263" s="175" t="s">
        <v>514</v>
      </c>
      <c r="H263" s="176" t="s">
        <v>192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6" t="s">
        <v>336</v>
      </c>
      <c r="AU263" s="176" t="s">
        <v>253</v>
      </c>
      <c r="AV263" s="11" t="s">
        <v>194</v>
      </c>
      <c r="AW263" s="11" t="s">
        <v>208</v>
      </c>
      <c r="AX263" s="11" t="s">
        <v>244</v>
      </c>
      <c r="AY263" s="176" t="s">
        <v>329</v>
      </c>
    </row>
    <row r="264" spans="2:51" s="11" customFormat="1" ht="22.5" customHeight="1">
      <c r="B264" s="173"/>
      <c r="D264" s="171" t="s">
        <v>336</v>
      </c>
      <c r="E264" s="174" t="s">
        <v>192</v>
      </c>
      <c r="F264" s="175" t="s">
        <v>515</v>
      </c>
      <c r="H264" s="176" t="s">
        <v>192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6" t="s">
        <v>336</v>
      </c>
      <c r="AU264" s="176" t="s">
        <v>253</v>
      </c>
      <c r="AV264" s="11" t="s">
        <v>194</v>
      </c>
      <c r="AW264" s="11" t="s">
        <v>208</v>
      </c>
      <c r="AX264" s="11" t="s">
        <v>244</v>
      </c>
      <c r="AY264" s="176" t="s">
        <v>329</v>
      </c>
    </row>
    <row r="265" spans="2:51" s="11" customFormat="1" ht="22.5" customHeight="1">
      <c r="B265" s="173"/>
      <c r="D265" s="171" t="s">
        <v>336</v>
      </c>
      <c r="E265" s="174" t="s">
        <v>192</v>
      </c>
      <c r="F265" s="175" t="s">
        <v>516</v>
      </c>
      <c r="H265" s="176" t="s">
        <v>192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6" t="s">
        <v>336</v>
      </c>
      <c r="AU265" s="176" t="s">
        <v>253</v>
      </c>
      <c r="AV265" s="11" t="s">
        <v>194</v>
      </c>
      <c r="AW265" s="11" t="s">
        <v>208</v>
      </c>
      <c r="AX265" s="11" t="s">
        <v>244</v>
      </c>
      <c r="AY265" s="176" t="s">
        <v>329</v>
      </c>
    </row>
    <row r="266" spans="2:51" s="11" customFormat="1" ht="22.5" customHeight="1">
      <c r="B266" s="173"/>
      <c r="D266" s="171" t="s">
        <v>336</v>
      </c>
      <c r="E266" s="174" t="s">
        <v>192</v>
      </c>
      <c r="F266" s="175" t="s">
        <v>517</v>
      </c>
      <c r="H266" s="176" t="s">
        <v>192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6" t="s">
        <v>336</v>
      </c>
      <c r="AU266" s="176" t="s">
        <v>253</v>
      </c>
      <c r="AV266" s="11" t="s">
        <v>194</v>
      </c>
      <c r="AW266" s="11" t="s">
        <v>208</v>
      </c>
      <c r="AX266" s="11" t="s">
        <v>244</v>
      </c>
      <c r="AY266" s="176" t="s">
        <v>329</v>
      </c>
    </row>
    <row r="267" spans="2:51" s="11" customFormat="1" ht="22.5" customHeight="1">
      <c r="B267" s="173"/>
      <c r="D267" s="171" t="s">
        <v>336</v>
      </c>
      <c r="E267" s="174" t="s">
        <v>192</v>
      </c>
      <c r="F267" s="175" t="s">
        <v>518</v>
      </c>
      <c r="H267" s="176" t="s">
        <v>192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6" t="s">
        <v>336</v>
      </c>
      <c r="AU267" s="176" t="s">
        <v>253</v>
      </c>
      <c r="AV267" s="11" t="s">
        <v>194</v>
      </c>
      <c r="AW267" s="11" t="s">
        <v>208</v>
      </c>
      <c r="AX267" s="11" t="s">
        <v>244</v>
      </c>
      <c r="AY267" s="176" t="s">
        <v>329</v>
      </c>
    </row>
    <row r="268" spans="2:51" s="13" customFormat="1" ht="22.5" customHeight="1">
      <c r="B268" s="192"/>
      <c r="D268" s="171" t="s">
        <v>336</v>
      </c>
      <c r="E268" s="201" t="s">
        <v>192</v>
      </c>
      <c r="F268" s="202" t="s">
        <v>298</v>
      </c>
      <c r="H268" s="203">
        <v>973.688</v>
      </c>
      <c r="I268" s="197"/>
      <c r="L268" s="192"/>
      <c r="M268" s="198"/>
      <c r="N268" s="199"/>
      <c r="O268" s="199"/>
      <c r="P268" s="199"/>
      <c r="Q268" s="199"/>
      <c r="R268" s="199"/>
      <c r="S268" s="199"/>
      <c r="T268" s="200"/>
      <c r="AT268" s="201" t="s">
        <v>336</v>
      </c>
      <c r="AU268" s="201" t="s">
        <v>253</v>
      </c>
      <c r="AV268" s="13" t="s">
        <v>253</v>
      </c>
      <c r="AW268" s="13" t="s">
        <v>208</v>
      </c>
      <c r="AX268" s="13" t="s">
        <v>244</v>
      </c>
      <c r="AY268" s="201" t="s">
        <v>329</v>
      </c>
    </row>
    <row r="269" spans="2:51" s="13" customFormat="1" ht="22.5" customHeight="1">
      <c r="B269" s="192"/>
      <c r="D269" s="171" t="s">
        <v>336</v>
      </c>
      <c r="E269" s="201" t="s">
        <v>192</v>
      </c>
      <c r="F269" s="202" t="s">
        <v>519</v>
      </c>
      <c r="H269" s="203">
        <v>-511.626</v>
      </c>
      <c r="I269" s="197"/>
      <c r="L269" s="192"/>
      <c r="M269" s="198"/>
      <c r="N269" s="199"/>
      <c r="O269" s="199"/>
      <c r="P269" s="199"/>
      <c r="Q269" s="199"/>
      <c r="R269" s="199"/>
      <c r="S269" s="199"/>
      <c r="T269" s="200"/>
      <c r="AT269" s="201" t="s">
        <v>336</v>
      </c>
      <c r="AU269" s="201" t="s">
        <v>253</v>
      </c>
      <c r="AV269" s="13" t="s">
        <v>253</v>
      </c>
      <c r="AW269" s="13" t="s">
        <v>208</v>
      </c>
      <c r="AX269" s="13" t="s">
        <v>244</v>
      </c>
      <c r="AY269" s="201" t="s">
        <v>329</v>
      </c>
    </row>
    <row r="270" spans="2:51" s="13" customFormat="1" ht="22.5" customHeight="1">
      <c r="B270" s="192"/>
      <c r="D270" s="171" t="s">
        <v>336</v>
      </c>
      <c r="E270" s="201" t="s">
        <v>192</v>
      </c>
      <c r="F270" s="202" t="s">
        <v>520</v>
      </c>
      <c r="H270" s="203">
        <v>-275</v>
      </c>
      <c r="I270" s="197"/>
      <c r="L270" s="192"/>
      <c r="M270" s="198"/>
      <c r="N270" s="199"/>
      <c r="O270" s="199"/>
      <c r="P270" s="199"/>
      <c r="Q270" s="199"/>
      <c r="R270" s="199"/>
      <c r="S270" s="199"/>
      <c r="T270" s="200"/>
      <c r="AT270" s="201" t="s">
        <v>336</v>
      </c>
      <c r="AU270" s="201" t="s">
        <v>253</v>
      </c>
      <c r="AV270" s="13" t="s">
        <v>253</v>
      </c>
      <c r="AW270" s="13" t="s">
        <v>208</v>
      </c>
      <c r="AX270" s="13" t="s">
        <v>244</v>
      </c>
      <c r="AY270" s="201" t="s">
        <v>329</v>
      </c>
    </row>
    <row r="271" spans="2:51" s="13" customFormat="1" ht="22.5" customHeight="1">
      <c r="B271" s="192"/>
      <c r="D271" s="171" t="s">
        <v>336</v>
      </c>
      <c r="E271" s="201" t="s">
        <v>192</v>
      </c>
      <c r="F271" s="202" t="s">
        <v>521</v>
      </c>
      <c r="H271" s="203">
        <v>-25</v>
      </c>
      <c r="I271" s="197"/>
      <c r="L271" s="192"/>
      <c r="M271" s="198"/>
      <c r="N271" s="199"/>
      <c r="O271" s="199"/>
      <c r="P271" s="199"/>
      <c r="Q271" s="199"/>
      <c r="R271" s="199"/>
      <c r="S271" s="199"/>
      <c r="T271" s="200"/>
      <c r="AT271" s="201" t="s">
        <v>336</v>
      </c>
      <c r="AU271" s="201" t="s">
        <v>253</v>
      </c>
      <c r="AV271" s="13" t="s">
        <v>253</v>
      </c>
      <c r="AW271" s="13" t="s">
        <v>208</v>
      </c>
      <c r="AX271" s="13" t="s">
        <v>244</v>
      </c>
      <c r="AY271" s="201" t="s">
        <v>329</v>
      </c>
    </row>
    <row r="272" spans="2:51" s="12" customFormat="1" ht="22.5" customHeight="1">
      <c r="B272" s="181"/>
      <c r="D272" s="193" t="s">
        <v>336</v>
      </c>
      <c r="E272" s="212" t="s">
        <v>270</v>
      </c>
      <c r="F272" s="213" t="s">
        <v>346</v>
      </c>
      <c r="H272" s="214">
        <v>162.062</v>
      </c>
      <c r="I272" s="185"/>
      <c r="L272" s="181"/>
      <c r="M272" s="186"/>
      <c r="N272" s="187"/>
      <c r="O272" s="187"/>
      <c r="P272" s="187"/>
      <c r="Q272" s="187"/>
      <c r="R272" s="187"/>
      <c r="S272" s="187"/>
      <c r="T272" s="188"/>
      <c r="AT272" s="189" t="s">
        <v>336</v>
      </c>
      <c r="AU272" s="189" t="s">
        <v>253</v>
      </c>
      <c r="AV272" s="12" t="s">
        <v>333</v>
      </c>
      <c r="AW272" s="12" t="s">
        <v>208</v>
      </c>
      <c r="AX272" s="12" t="s">
        <v>194</v>
      </c>
      <c r="AY272" s="189" t="s">
        <v>329</v>
      </c>
    </row>
    <row r="273" spans="2:65" s="1" customFormat="1" ht="22.5" customHeight="1">
      <c r="B273" s="158"/>
      <c r="C273" s="159" t="s">
        <v>522</v>
      </c>
      <c r="D273" s="159" t="s">
        <v>330</v>
      </c>
      <c r="E273" s="160" t="s">
        <v>523</v>
      </c>
      <c r="F273" s="161" t="s">
        <v>524</v>
      </c>
      <c r="G273" s="162" t="s">
        <v>379</v>
      </c>
      <c r="H273" s="163">
        <v>511.626</v>
      </c>
      <c r="I273" s="164"/>
      <c r="J273" s="165">
        <f>ROUND(I273*H273,2)</f>
        <v>0</v>
      </c>
      <c r="K273" s="161" t="s">
        <v>351</v>
      </c>
      <c r="L273" s="35"/>
      <c r="M273" s="166" t="s">
        <v>192</v>
      </c>
      <c r="N273" s="167" t="s">
        <v>215</v>
      </c>
      <c r="O273" s="36"/>
      <c r="P273" s="168">
        <f>O273*H273</f>
        <v>0</v>
      </c>
      <c r="Q273" s="168">
        <v>0</v>
      </c>
      <c r="R273" s="168">
        <f>Q273*H273</f>
        <v>0</v>
      </c>
      <c r="S273" s="168">
        <v>0</v>
      </c>
      <c r="T273" s="169">
        <f>S273*H273</f>
        <v>0</v>
      </c>
      <c r="AR273" s="18" t="s">
        <v>333</v>
      </c>
      <c r="AT273" s="18" t="s">
        <v>330</v>
      </c>
      <c r="AU273" s="18" t="s">
        <v>253</v>
      </c>
      <c r="AY273" s="18" t="s">
        <v>329</v>
      </c>
      <c r="BE273" s="170">
        <f>IF(N273="základní",J273,0)</f>
        <v>0</v>
      </c>
      <c r="BF273" s="170">
        <f>IF(N273="snížená",J273,0)</f>
        <v>0</v>
      </c>
      <c r="BG273" s="170">
        <f>IF(N273="zákl. přenesená",J273,0)</f>
        <v>0</v>
      </c>
      <c r="BH273" s="170">
        <f>IF(N273="sníž. přenesená",J273,0)</f>
        <v>0</v>
      </c>
      <c r="BI273" s="170">
        <f>IF(N273="nulová",J273,0)</f>
        <v>0</v>
      </c>
      <c r="BJ273" s="18" t="s">
        <v>194</v>
      </c>
      <c r="BK273" s="170">
        <f>ROUND(I273*H273,2)</f>
        <v>0</v>
      </c>
      <c r="BL273" s="18" t="s">
        <v>333</v>
      </c>
      <c r="BM273" s="18" t="s">
        <v>525</v>
      </c>
    </row>
    <row r="274" spans="2:47" s="1" customFormat="1" ht="22.5" customHeight="1">
      <c r="B274" s="35"/>
      <c r="D274" s="171" t="s">
        <v>335</v>
      </c>
      <c r="F274" s="172" t="s">
        <v>524</v>
      </c>
      <c r="I274" s="134"/>
      <c r="L274" s="35"/>
      <c r="M274" s="65"/>
      <c r="N274" s="36"/>
      <c r="O274" s="36"/>
      <c r="P274" s="36"/>
      <c r="Q274" s="36"/>
      <c r="R274" s="36"/>
      <c r="S274" s="36"/>
      <c r="T274" s="66"/>
      <c r="AT274" s="18" t="s">
        <v>335</v>
      </c>
      <c r="AU274" s="18" t="s">
        <v>253</v>
      </c>
    </row>
    <row r="275" spans="2:51" s="11" customFormat="1" ht="22.5" customHeight="1">
      <c r="B275" s="173"/>
      <c r="D275" s="171" t="s">
        <v>336</v>
      </c>
      <c r="E275" s="174" t="s">
        <v>192</v>
      </c>
      <c r="F275" s="175" t="s">
        <v>526</v>
      </c>
      <c r="H275" s="176" t="s">
        <v>192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6" t="s">
        <v>336</v>
      </c>
      <c r="AU275" s="176" t="s">
        <v>253</v>
      </c>
      <c r="AV275" s="11" t="s">
        <v>194</v>
      </c>
      <c r="AW275" s="11" t="s">
        <v>208</v>
      </c>
      <c r="AX275" s="11" t="s">
        <v>244</v>
      </c>
      <c r="AY275" s="176" t="s">
        <v>329</v>
      </c>
    </row>
    <row r="276" spans="2:51" s="11" customFormat="1" ht="22.5" customHeight="1">
      <c r="B276" s="173"/>
      <c r="D276" s="171" t="s">
        <v>336</v>
      </c>
      <c r="E276" s="174" t="s">
        <v>192</v>
      </c>
      <c r="F276" s="175" t="s">
        <v>527</v>
      </c>
      <c r="H276" s="176" t="s">
        <v>192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6" t="s">
        <v>336</v>
      </c>
      <c r="AU276" s="176" t="s">
        <v>253</v>
      </c>
      <c r="AV276" s="11" t="s">
        <v>194</v>
      </c>
      <c r="AW276" s="11" t="s">
        <v>208</v>
      </c>
      <c r="AX276" s="11" t="s">
        <v>244</v>
      </c>
      <c r="AY276" s="176" t="s">
        <v>329</v>
      </c>
    </row>
    <row r="277" spans="2:51" s="11" customFormat="1" ht="22.5" customHeight="1">
      <c r="B277" s="173"/>
      <c r="D277" s="171" t="s">
        <v>336</v>
      </c>
      <c r="E277" s="174" t="s">
        <v>192</v>
      </c>
      <c r="F277" s="175" t="s">
        <v>528</v>
      </c>
      <c r="H277" s="176" t="s">
        <v>192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6" t="s">
        <v>336</v>
      </c>
      <c r="AU277" s="176" t="s">
        <v>253</v>
      </c>
      <c r="AV277" s="11" t="s">
        <v>194</v>
      </c>
      <c r="AW277" s="11" t="s">
        <v>208</v>
      </c>
      <c r="AX277" s="11" t="s">
        <v>244</v>
      </c>
      <c r="AY277" s="176" t="s">
        <v>329</v>
      </c>
    </row>
    <row r="278" spans="2:51" s="11" customFormat="1" ht="22.5" customHeight="1">
      <c r="B278" s="173"/>
      <c r="D278" s="171" t="s">
        <v>336</v>
      </c>
      <c r="E278" s="174" t="s">
        <v>192</v>
      </c>
      <c r="F278" s="175" t="s">
        <v>529</v>
      </c>
      <c r="H278" s="176" t="s">
        <v>192</v>
      </c>
      <c r="I278" s="177"/>
      <c r="L278" s="173"/>
      <c r="M278" s="178"/>
      <c r="N278" s="179"/>
      <c r="O278" s="179"/>
      <c r="P278" s="179"/>
      <c r="Q278" s="179"/>
      <c r="R278" s="179"/>
      <c r="S278" s="179"/>
      <c r="T278" s="180"/>
      <c r="AT278" s="176" t="s">
        <v>336</v>
      </c>
      <c r="AU278" s="176" t="s">
        <v>253</v>
      </c>
      <c r="AV278" s="11" t="s">
        <v>194</v>
      </c>
      <c r="AW278" s="11" t="s">
        <v>208</v>
      </c>
      <c r="AX278" s="11" t="s">
        <v>244</v>
      </c>
      <c r="AY278" s="176" t="s">
        <v>329</v>
      </c>
    </row>
    <row r="279" spans="2:51" s="11" customFormat="1" ht="22.5" customHeight="1">
      <c r="B279" s="173"/>
      <c r="D279" s="171" t="s">
        <v>336</v>
      </c>
      <c r="E279" s="174" t="s">
        <v>192</v>
      </c>
      <c r="F279" s="175" t="s">
        <v>530</v>
      </c>
      <c r="H279" s="176" t="s">
        <v>192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6" t="s">
        <v>336</v>
      </c>
      <c r="AU279" s="176" t="s">
        <v>253</v>
      </c>
      <c r="AV279" s="11" t="s">
        <v>194</v>
      </c>
      <c r="AW279" s="11" t="s">
        <v>208</v>
      </c>
      <c r="AX279" s="11" t="s">
        <v>244</v>
      </c>
      <c r="AY279" s="176" t="s">
        <v>329</v>
      </c>
    </row>
    <row r="280" spans="2:51" s="13" customFormat="1" ht="22.5" customHeight="1">
      <c r="B280" s="192"/>
      <c r="D280" s="171" t="s">
        <v>336</v>
      </c>
      <c r="E280" s="201" t="s">
        <v>192</v>
      </c>
      <c r="F280" s="202" t="s">
        <v>531</v>
      </c>
      <c r="H280" s="203">
        <v>145.426</v>
      </c>
      <c r="I280" s="197"/>
      <c r="L280" s="192"/>
      <c r="M280" s="198"/>
      <c r="N280" s="199"/>
      <c r="O280" s="199"/>
      <c r="P280" s="199"/>
      <c r="Q280" s="199"/>
      <c r="R280" s="199"/>
      <c r="S280" s="199"/>
      <c r="T280" s="200"/>
      <c r="AT280" s="201" t="s">
        <v>336</v>
      </c>
      <c r="AU280" s="201" t="s">
        <v>253</v>
      </c>
      <c r="AV280" s="13" t="s">
        <v>253</v>
      </c>
      <c r="AW280" s="13" t="s">
        <v>208</v>
      </c>
      <c r="AX280" s="13" t="s">
        <v>244</v>
      </c>
      <c r="AY280" s="201" t="s">
        <v>329</v>
      </c>
    </row>
    <row r="281" spans="2:51" s="11" customFormat="1" ht="22.5" customHeight="1">
      <c r="B281" s="173"/>
      <c r="D281" s="171" t="s">
        <v>336</v>
      </c>
      <c r="E281" s="174" t="s">
        <v>192</v>
      </c>
      <c r="F281" s="175" t="s">
        <v>532</v>
      </c>
      <c r="H281" s="176" t="s">
        <v>192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6" t="s">
        <v>336</v>
      </c>
      <c r="AU281" s="176" t="s">
        <v>253</v>
      </c>
      <c r="AV281" s="11" t="s">
        <v>194</v>
      </c>
      <c r="AW281" s="11" t="s">
        <v>208</v>
      </c>
      <c r="AX281" s="11" t="s">
        <v>244</v>
      </c>
      <c r="AY281" s="176" t="s">
        <v>329</v>
      </c>
    </row>
    <row r="282" spans="2:51" s="13" customFormat="1" ht="22.5" customHeight="1">
      <c r="B282" s="192"/>
      <c r="D282" s="171" t="s">
        <v>336</v>
      </c>
      <c r="E282" s="201" t="s">
        <v>192</v>
      </c>
      <c r="F282" s="202" t="s">
        <v>533</v>
      </c>
      <c r="H282" s="203">
        <v>366.2</v>
      </c>
      <c r="I282" s="197"/>
      <c r="L282" s="192"/>
      <c r="M282" s="198"/>
      <c r="N282" s="199"/>
      <c r="O282" s="199"/>
      <c r="P282" s="199"/>
      <c r="Q282" s="199"/>
      <c r="R282" s="199"/>
      <c r="S282" s="199"/>
      <c r="T282" s="200"/>
      <c r="AT282" s="201" t="s">
        <v>336</v>
      </c>
      <c r="AU282" s="201" t="s">
        <v>253</v>
      </c>
      <c r="AV282" s="13" t="s">
        <v>253</v>
      </c>
      <c r="AW282" s="13" t="s">
        <v>208</v>
      </c>
      <c r="AX282" s="13" t="s">
        <v>244</v>
      </c>
      <c r="AY282" s="201" t="s">
        <v>329</v>
      </c>
    </row>
    <row r="283" spans="2:51" s="12" customFormat="1" ht="22.5" customHeight="1">
      <c r="B283" s="181"/>
      <c r="D283" s="193" t="s">
        <v>336</v>
      </c>
      <c r="E283" s="212" t="s">
        <v>296</v>
      </c>
      <c r="F283" s="213" t="s">
        <v>346</v>
      </c>
      <c r="H283" s="214">
        <v>511.626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9" t="s">
        <v>336</v>
      </c>
      <c r="AU283" s="189" t="s">
        <v>253</v>
      </c>
      <c r="AV283" s="12" t="s">
        <v>333</v>
      </c>
      <c r="AW283" s="12" t="s">
        <v>208</v>
      </c>
      <c r="AX283" s="12" t="s">
        <v>194</v>
      </c>
      <c r="AY283" s="189" t="s">
        <v>329</v>
      </c>
    </row>
    <row r="284" spans="2:65" s="1" customFormat="1" ht="31.5" customHeight="1">
      <c r="B284" s="158"/>
      <c r="C284" s="159" t="s">
        <v>534</v>
      </c>
      <c r="D284" s="159" t="s">
        <v>330</v>
      </c>
      <c r="E284" s="160" t="s">
        <v>535</v>
      </c>
      <c r="F284" s="161" t="s">
        <v>536</v>
      </c>
      <c r="G284" s="162" t="s">
        <v>379</v>
      </c>
      <c r="H284" s="163">
        <v>1390.982</v>
      </c>
      <c r="I284" s="164"/>
      <c r="J284" s="165">
        <f>ROUND(I284*H284,2)</f>
        <v>0</v>
      </c>
      <c r="K284" s="161" t="s">
        <v>192</v>
      </c>
      <c r="L284" s="35"/>
      <c r="M284" s="166" t="s">
        <v>192</v>
      </c>
      <c r="N284" s="167" t="s">
        <v>215</v>
      </c>
      <c r="O284" s="36"/>
      <c r="P284" s="168">
        <f>O284*H284</f>
        <v>0</v>
      </c>
      <c r="Q284" s="168">
        <v>0</v>
      </c>
      <c r="R284" s="168">
        <f>Q284*H284</f>
        <v>0</v>
      </c>
      <c r="S284" s="168">
        <v>0</v>
      </c>
      <c r="T284" s="169">
        <f>S284*H284</f>
        <v>0</v>
      </c>
      <c r="AR284" s="18" t="s">
        <v>333</v>
      </c>
      <c r="AT284" s="18" t="s">
        <v>330</v>
      </c>
      <c r="AU284" s="18" t="s">
        <v>253</v>
      </c>
      <c r="AY284" s="18" t="s">
        <v>329</v>
      </c>
      <c r="BE284" s="170">
        <f>IF(N284="základní",J284,0)</f>
        <v>0</v>
      </c>
      <c r="BF284" s="170">
        <f>IF(N284="snížená",J284,0)</f>
        <v>0</v>
      </c>
      <c r="BG284" s="170">
        <f>IF(N284="zákl. přenesená",J284,0)</f>
        <v>0</v>
      </c>
      <c r="BH284" s="170">
        <f>IF(N284="sníž. přenesená",J284,0)</f>
        <v>0</v>
      </c>
      <c r="BI284" s="170">
        <f>IF(N284="nulová",J284,0)</f>
        <v>0</v>
      </c>
      <c r="BJ284" s="18" t="s">
        <v>194</v>
      </c>
      <c r="BK284" s="170">
        <f>ROUND(I284*H284,2)</f>
        <v>0</v>
      </c>
      <c r="BL284" s="18" t="s">
        <v>333</v>
      </c>
      <c r="BM284" s="18" t="s">
        <v>537</v>
      </c>
    </row>
    <row r="285" spans="2:47" s="1" customFormat="1" ht="30" customHeight="1">
      <c r="B285" s="35"/>
      <c r="D285" s="171" t="s">
        <v>335</v>
      </c>
      <c r="F285" s="172" t="s">
        <v>536</v>
      </c>
      <c r="I285" s="134"/>
      <c r="L285" s="35"/>
      <c r="M285" s="65"/>
      <c r="N285" s="36"/>
      <c r="O285" s="36"/>
      <c r="P285" s="36"/>
      <c r="Q285" s="36"/>
      <c r="R285" s="36"/>
      <c r="S285" s="36"/>
      <c r="T285" s="66"/>
      <c r="AT285" s="18" t="s">
        <v>335</v>
      </c>
      <c r="AU285" s="18" t="s">
        <v>253</v>
      </c>
    </row>
    <row r="286" spans="2:51" s="11" customFormat="1" ht="22.5" customHeight="1">
      <c r="B286" s="173"/>
      <c r="D286" s="171" t="s">
        <v>336</v>
      </c>
      <c r="E286" s="174" t="s">
        <v>192</v>
      </c>
      <c r="F286" s="175" t="s">
        <v>511</v>
      </c>
      <c r="H286" s="176" t="s">
        <v>192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6" t="s">
        <v>336</v>
      </c>
      <c r="AU286" s="176" t="s">
        <v>253</v>
      </c>
      <c r="AV286" s="11" t="s">
        <v>194</v>
      </c>
      <c r="AW286" s="11" t="s">
        <v>208</v>
      </c>
      <c r="AX286" s="11" t="s">
        <v>244</v>
      </c>
      <c r="AY286" s="176" t="s">
        <v>329</v>
      </c>
    </row>
    <row r="287" spans="2:51" s="11" customFormat="1" ht="22.5" customHeight="1">
      <c r="B287" s="173"/>
      <c r="D287" s="171" t="s">
        <v>336</v>
      </c>
      <c r="E287" s="174" t="s">
        <v>192</v>
      </c>
      <c r="F287" s="175" t="s">
        <v>538</v>
      </c>
      <c r="H287" s="176" t="s">
        <v>192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6" t="s">
        <v>336</v>
      </c>
      <c r="AU287" s="176" t="s">
        <v>253</v>
      </c>
      <c r="AV287" s="11" t="s">
        <v>194</v>
      </c>
      <c r="AW287" s="11" t="s">
        <v>208</v>
      </c>
      <c r="AX287" s="11" t="s">
        <v>244</v>
      </c>
      <c r="AY287" s="176" t="s">
        <v>329</v>
      </c>
    </row>
    <row r="288" spans="2:51" s="11" customFormat="1" ht="22.5" customHeight="1">
      <c r="B288" s="173"/>
      <c r="D288" s="171" t="s">
        <v>336</v>
      </c>
      <c r="E288" s="174" t="s">
        <v>192</v>
      </c>
      <c r="F288" s="175" t="s">
        <v>539</v>
      </c>
      <c r="H288" s="176" t="s">
        <v>192</v>
      </c>
      <c r="I288" s="177"/>
      <c r="L288" s="173"/>
      <c r="M288" s="178"/>
      <c r="N288" s="179"/>
      <c r="O288" s="179"/>
      <c r="P288" s="179"/>
      <c r="Q288" s="179"/>
      <c r="R288" s="179"/>
      <c r="S288" s="179"/>
      <c r="T288" s="180"/>
      <c r="AT288" s="176" t="s">
        <v>336</v>
      </c>
      <c r="AU288" s="176" t="s">
        <v>253</v>
      </c>
      <c r="AV288" s="11" t="s">
        <v>194</v>
      </c>
      <c r="AW288" s="11" t="s">
        <v>208</v>
      </c>
      <c r="AX288" s="11" t="s">
        <v>244</v>
      </c>
      <c r="AY288" s="176" t="s">
        <v>329</v>
      </c>
    </row>
    <row r="289" spans="2:51" s="11" customFormat="1" ht="22.5" customHeight="1">
      <c r="B289" s="173"/>
      <c r="D289" s="171" t="s">
        <v>336</v>
      </c>
      <c r="E289" s="174" t="s">
        <v>192</v>
      </c>
      <c r="F289" s="175" t="s">
        <v>540</v>
      </c>
      <c r="H289" s="176" t="s">
        <v>192</v>
      </c>
      <c r="I289" s="177"/>
      <c r="L289" s="173"/>
      <c r="M289" s="178"/>
      <c r="N289" s="179"/>
      <c r="O289" s="179"/>
      <c r="P289" s="179"/>
      <c r="Q289" s="179"/>
      <c r="R289" s="179"/>
      <c r="S289" s="179"/>
      <c r="T289" s="180"/>
      <c r="AT289" s="176" t="s">
        <v>336</v>
      </c>
      <c r="AU289" s="176" t="s">
        <v>253</v>
      </c>
      <c r="AV289" s="11" t="s">
        <v>194</v>
      </c>
      <c r="AW289" s="11" t="s">
        <v>208</v>
      </c>
      <c r="AX289" s="11" t="s">
        <v>244</v>
      </c>
      <c r="AY289" s="176" t="s">
        <v>329</v>
      </c>
    </row>
    <row r="290" spans="2:51" s="11" customFormat="1" ht="22.5" customHeight="1">
      <c r="B290" s="173"/>
      <c r="D290" s="171" t="s">
        <v>336</v>
      </c>
      <c r="E290" s="174" t="s">
        <v>192</v>
      </c>
      <c r="F290" s="175" t="s">
        <v>541</v>
      </c>
      <c r="H290" s="176" t="s">
        <v>192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6" t="s">
        <v>336</v>
      </c>
      <c r="AU290" s="176" t="s">
        <v>253</v>
      </c>
      <c r="AV290" s="11" t="s">
        <v>194</v>
      </c>
      <c r="AW290" s="11" t="s">
        <v>208</v>
      </c>
      <c r="AX290" s="11" t="s">
        <v>244</v>
      </c>
      <c r="AY290" s="176" t="s">
        <v>329</v>
      </c>
    </row>
    <row r="291" spans="2:51" s="11" customFormat="1" ht="22.5" customHeight="1">
      <c r="B291" s="173"/>
      <c r="D291" s="171" t="s">
        <v>336</v>
      </c>
      <c r="E291" s="174" t="s">
        <v>192</v>
      </c>
      <c r="F291" s="175" t="s">
        <v>542</v>
      </c>
      <c r="H291" s="176" t="s">
        <v>192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6" t="s">
        <v>336</v>
      </c>
      <c r="AU291" s="176" t="s">
        <v>253</v>
      </c>
      <c r="AV291" s="11" t="s">
        <v>194</v>
      </c>
      <c r="AW291" s="11" t="s">
        <v>208</v>
      </c>
      <c r="AX291" s="11" t="s">
        <v>244</v>
      </c>
      <c r="AY291" s="176" t="s">
        <v>329</v>
      </c>
    </row>
    <row r="292" spans="2:51" s="11" customFormat="1" ht="22.5" customHeight="1">
      <c r="B292" s="173"/>
      <c r="D292" s="171" t="s">
        <v>336</v>
      </c>
      <c r="E292" s="174" t="s">
        <v>192</v>
      </c>
      <c r="F292" s="175" t="s">
        <v>543</v>
      </c>
      <c r="H292" s="176" t="s">
        <v>192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6" t="s">
        <v>336</v>
      </c>
      <c r="AU292" s="176" t="s">
        <v>253</v>
      </c>
      <c r="AV292" s="11" t="s">
        <v>194</v>
      </c>
      <c r="AW292" s="11" t="s">
        <v>208</v>
      </c>
      <c r="AX292" s="11" t="s">
        <v>244</v>
      </c>
      <c r="AY292" s="176" t="s">
        <v>329</v>
      </c>
    </row>
    <row r="293" spans="2:51" s="13" customFormat="1" ht="22.5" customHeight="1">
      <c r="B293" s="192"/>
      <c r="D293" s="171" t="s">
        <v>336</v>
      </c>
      <c r="E293" s="201" t="s">
        <v>192</v>
      </c>
      <c r="F293" s="202" t="s">
        <v>544</v>
      </c>
      <c r="H293" s="203">
        <v>928.402</v>
      </c>
      <c r="I293" s="197"/>
      <c r="L293" s="192"/>
      <c r="M293" s="198"/>
      <c r="N293" s="199"/>
      <c r="O293" s="199"/>
      <c r="P293" s="199"/>
      <c r="Q293" s="199"/>
      <c r="R293" s="199"/>
      <c r="S293" s="199"/>
      <c r="T293" s="200"/>
      <c r="AT293" s="201" t="s">
        <v>336</v>
      </c>
      <c r="AU293" s="201" t="s">
        <v>253</v>
      </c>
      <c r="AV293" s="13" t="s">
        <v>253</v>
      </c>
      <c r="AW293" s="13" t="s">
        <v>208</v>
      </c>
      <c r="AX293" s="13" t="s">
        <v>244</v>
      </c>
      <c r="AY293" s="201" t="s">
        <v>329</v>
      </c>
    </row>
    <row r="294" spans="2:51" s="13" customFormat="1" ht="22.5" customHeight="1">
      <c r="B294" s="192"/>
      <c r="D294" s="171" t="s">
        <v>336</v>
      </c>
      <c r="E294" s="201" t="s">
        <v>192</v>
      </c>
      <c r="F294" s="202" t="s">
        <v>545</v>
      </c>
      <c r="H294" s="203">
        <v>44.012</v>
      </c>
      <c r="I294" s="197"/>
      <c r="L294" s="192"/>
      <c r="M294" s="198"/>
      <c r="N294" s="199"/>
      <c r="O294" s="199"/>
      <c r="P294" s="199"/>
      <c r="Q294" s="199"/>
      <c r="R294" s="199"/>
      <c r="S294" s="199"/>
      <c r="T294" s="200"/>
      <c r="AT294" s="201" t="s">
        <v>336</v>
      </c>
      <c r="AU294" s="201" t="s">
        <v>253</v>
      </c>
      <c r="AV294" s="13" t="s">
        <v>253</v>
      </c>
      <c r="AW294" s="13" t="s">
        <v>208</v>
      </c>
      <c r="AX294" s="13" t="s">
        <v>244</v>
      </c>
      <c r="AY294" s="201" t="s">
        <v>329</v>
      </c>
    </row>
    <row r="295" spans="2:51" s="13" customFormat="1" ht="22.5" customHeight="1">
      <c r="B295" s="192"/>
      <c r="D295" s="171" t="s">
        <v>336</v>
      </c>
      <c r="E295" s="201" t="s">
        <v>192</v>
      </c>
      <c r="F295" s="202" t="s">
        <v>546</v>
      </c>
      <c r="H295" s="203">
        <v>1.274</v>
      </c>
      <c r="I295" s="197"/>
      <c r="L295" s="192"/>
      <c r="M295" s="198"/>
      <c r="N295" s="199"/>
      <c r="O295" s="199"/>
      <c r="P295" s="199"/>
      <c r="Q295" s="199"/>
      <c r="R295" s="199"/>
      <c r="S295" s="199"/>
      <c r="T295" s="200"/>
      <c r="AT295" s="201" t="s">
        <v>336</v>
      </c>
      <c r="AU295" s="201" t="s">
        <v>253</v>
      </c>
      <c r="AV295" s="13" t="s">
        <v>253</v>
      </c>
      <c r="AW295" s="13" t="s">
        <v>208</v>
      </c>
      <c r="AX295" s="13" t="s">
        <v>244</v>
      </c>
      <c r="AY295" s="201" t="s">
        <v>329</v>
      </c>
    </row>
    <row r="296" spans="2:51" s="14" customFormat="1" ht="22.5" customHeight="1">
      <c r="B296" s="204"/>
      <c r="D296" s="171" t="s">
        <v>336</v>
      </c>
      <c r="E296" s="205" t="s">
        <v>298</v>
      </c>
      <c r="F296" s="206" t="s">
        <v>547</v>
      </c>
      <c r="H296" s="207">
        <v>973.688</v>
      </c>
      <c r="I296" s="208"/>
      <c r="L296" s="204"/>
      <c r="M296" s="209"/>
      <c r="N296" s="210"/>
      <c r="O296" s="210"/>
      <c r="P296" s="210"/>
      <c r="Q296" s="210"/>
      <c r="R296" s="210"/>
      <c r="S296" s="210"/>
      <c r="T296" s="211"/>
      <c r="AT296" s="205" t="s">
        <v>336</v>
      </c>
      <c r="AU296" s="205" t="s">
        <v>253</v>
      </c>
      <c r="AV296" s="14" t="s">
        <v>357</v>
      </c>
      <c r="AW296" s="14" t="s">
        <v>208</v>
      </c>
      <c r="AX296" s="14" t="s">
        <v>244</v>
      </c>
      <c r="AY296" s="205" t="s">
        <v>329</v>
      </c>
    </row>
    <row r="297" spans="2:51" s="11" customFormat="1" ht="22.5" customHeight="1">
      <c r="B297" s="173"/>
      <c r="D297" s="171" t="s">
        <v>336</v>
      </c>
      <c r="E297" s="174" t="s">
        <v>192</v>
      </c>
      <c r="F297" s="175" t="s">
        <v>548</v>
      </c>
      <c r="H297" s="176" t="s">
        <v>192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6" t="s">
        <v>336</v>
      </c>
      <c r="AU297" s="176" t="s">
        <v>253</v>
      </c>
      <c r="AV297" s="11" t="s">
        <v>194</v>
      </c>
      <c r="AW297" s="11" t="s">
        <v>208</v>
      </c>
      <c r="AX297" s="11" t="s">
        <v>244</v>
      </c>
      <c r="AY297" s="176" t="s">
        <v>329</v>
      </c>
    </row>
    <row r="298" spans="2:51" s="13" customFormat="1" ht="22.5" customHeight="1">
      <c r="B298" s="192"/>
      <c r="D298" s="171" t="s">
        <v>336</v>
      </c>
      <c r="E298" s="201" t="s">
        <v>192</v>
      </c>
      <c r="F298" s="202" t="s">
        <v>549</v>
      </c>
      <c r="H298" s="203">
        <v>397.886</v>
      </c>
      <c r="I298" s="197"/>
      <c r="L298" s="192"/>
      <c r="M298" s="198"/>
      <c r="N298" s="199"/>
      <c r="O298" s="199"/>
      <c r="P298" s="199"/>
      <c r="Q298" s="199"/>
      <c r="R298" s="199"/>
      <c r="S298" s="199"/>
      <c r="T298" s="200"/>
      <c r="AT298" s="201" t="s">
        <v>336</v>
      </c>
      <c r="AU298" s="201" t="s">
        <v>253</v>
      </c>
      <c r="AV298" s="13" t="s">
        <v>253</v>
      </c>
      <c r="AW298" s="13" t="s">
        <v>208</v>
      </c>
      <c r="AX298" s="13" t="s">
        <v>244</v>
      </c>
      <c r="AY298" s="201" t="s">
        <v>329</v>
      </c>
    </row>
    <row r="299" spans="2:51" s="13" customFormat="1" ht="22.5" customHeight="1">
      <c r="B299" s="192"/>
      <c r="D299" s="171" t="s">
        <v>336</v>
      </c>
      <c r="E299" s="201" t="s">
        <v>192</v>
      </c>
      <c r="F299" s="202" t="s">
        <v>550</v>
      </c>
      <c r="H299" s="203">
        <v>18.862</v>
      </c>
      <c r="I299" s="197"/>
      <c r="L299" s="192"/>
      <c r="M299" s="198"/>
      <c r="N299" s="199"/>
      <c r="O299" s="199"/>
      <c r="P299" s="199"/>
      <c r="Q299" s="199"/>
      <c r="R299" s="199"/>
      <c r="S299" s="199"/>
      <c r="T299" s="200"/>
      <c r="AT299" s="201" t="s">
        <v>336</v>
      </c>
      <c r="AU299" s="201" t="s">
        <v>253</v>
      </c>
      <c r="AV299" s="13" t="s">
        <v>253</v>
      </c>
      <c r="AW299" s="13" t="s">
        <v>208</v>
      </c>
      <c r="AX299" s="13" t="s">
        <v>244</v>
      </c>
      <c r="AY299" s="201" t="s">
        <v>329</v>
      </c>
    </row>
    <row r="300" spans="2:51" s="13" customFormat="1" ht="22.5" customHeight="1">
      <c r="B300" s="192"/>
      <c r="D300" s="171" t="s">
        <v>336</v>
      </c>
      <c r="E300" s="201" t="s">
        <v>192</v>
      </c>
      <c r="F300" s="202" t="s">
        <v>551</v>
      </c>
      <c r="H300" s="203">
        <v>0.546</v>
      </c>
      <c r="I300" s="197"/>
      <c r="L300" s="192"/>
      <c r="M300" s="198"/>
      <c r="N300" s="199"/>
      <c r="O300" s="199"/>
      <c r="P300" s="199"/>
      <c r="Q300" s="199"/>
      <c r="R300" s="199"/>
      <c r="S300" s="199"/>
      <c r="T300" s="200"/>
      <c r="AT300" s="201" t="s">
        <v>336</v>
      </c>
      <c r="AU300" s="201" t="s">
        <v>253</v>
      </c>
      <c r="AV300" s="13" t="s">
        <v>253</v>
      </c>
      <c r="AW300" s="13" t="s">
        <v>208</v>
      </c>
      <c r="AX300" s="13" t="s">
        <v>244</v>
      </c>
      <c r="AY300" s="201" t="s">
        <v>329</v>
      </c>
    </row>
    <row r="301" spans="2:51" s="14" customFormat="1" ht="22.5" customHeight="1">
      <c r="B301" s="204"/>
      <c r="D301" s="171" t="s">
        <v>336</v>
      </c>
      <c r="E301" s="205" t="s">
        <v>192</v>
      </c>
      <c r="F301" s="206" t="s">
        <v>416</v>
      </c>
      <c r="H301" s="207">
        <v>417.294</v>
      </c>
      <c r="I301" s="208"/>
      <c r="L301" s="204"/>
      <c r="M301" s="209"/>
      <c r="N301" s="210"/>
      <c r="O301" s="210"/>
      <c r="P301" s="210"/>
      <c r="Q301" s="210"/>
      <c r="R301" s="210"/>
      <c r="S301" s="210"/>
      <c r="T301" s="211"/>
      <c r="AT301" s="205" t="s">
        <v>336</v>
      </c>
      <c r="AU301" s="205" t="s">
        <v>253</v>
      </c>
      <c r="AV301" s="14" t="s">
        <v>357</v>
      </c>
      <c r="AW301" s="14" t="s">
        <v>208</v>
      </c>
      <c r="AX301" s="14" t="s">
        <v>244</v>
      </c>
      <c r="AY301" s="205" t="s">
        <v>329</v>
      </c>
    </row>
    <row r="302" spans="2:51" s="12" customFormat="1" ht="22.5" customHeight="1">
      <c r="B302" s="181"/>
      <c r="D302" s="193" t="s">
        <v>336</v>
      </c>
      <c r="E302" s="212" t="s">
        <v>192</v>
      </c>
      <c r="F302" s="213" t="s">
        <v>346</v>
      </c>
      <c r="H302" s="214">
        <v>1390.982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9" t="s">
        <v>336</v>
      </c>
      <c r="AU302" s="189" t="s">
        <v>253</v>
      </c>
      <c r="AV302" s="12" t="s">
        <v>333</v>
      </c>
      <c r="AW302" s="12" t="s">
        <v>208</v>
      </c>
      <c r="AX302" s="12" t="s">
        <v>194</v>
      </c>
      <c r="AY302" s="189" t="s">
        <v>329</v>
      </c>
    </row>
    <row r="303" spans="2:65" s="1" customFormat="1" ht="31.5" customHeight="1">
      <c r="B303" s="158"/>
      <c r="C303" s="159" t="s">
        <v>552</v>
      </c>
      <c r="D303" s="159" t="s">
        <v>330</v>
      </c>
      <c r="E303" s="160" t="s">
        <v>553</v>
      </c>
      <c r="F303" s="161" t="s">
        <v>554</v>
      </c>
      <c r="G303" s="162" t="s">
        <v>350</v>
      </c>
      <c r="H303" s="163">
        <v>5500</v>
      </c>
      <c r="I303" s="164"/>
      <c r="J303" s="165">
        <f>ROUND(I303*H303,2)</f>
        <v>0</v>
      </c>
      <c r="K303" s="161" t="s">
        <v>351</v>
      </c>
      <c r="L303" s="35"/>
      <c r="M303" s="166" t="s">
        <v>192</v>
      </c>
      <c r="N303" s="167" t="s">
        <v>215</v>
      </c>
      <c r="O303" s="36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AR303" s="18" t="s">
        <v>333</v>
      </c>
      <c r="AT303" s="18" t="s">
        <v>330</v>
      </c>
      <c r="AU303" s="18" t="s">
        <v>253</v>
      </c>
      <c r="AY303" s="18" t="s">
        <v>329</v>
      </c>
      <c r="BE303" s="170">
        <f>IF(N303="základní",J303,0)</f>
        <v>0</v>
      </c>
      <c r="BF303" s="170">
        <f>IF(N303="snížená",J303,0)</f>
        <v>0</v>
      </c>
      <c r="BG303" s="170">
        <f>IF(N303="zákl. přenesená",J303,0)</f>
        <v>0</v>
      </c>
      <c r="BH303" s="170">
        <f>IF(N303="sníž. přenesená",J303,0)</f>
        <v>0</v>
      </c>
      <c r="BI303" s="170">
        <f>IF(N303="nulová",J303,0)</f>
        <v>0</v>
      </c>
      <c r="BJ303" s="18" t="s">
        <v>194</v>
      </c>
      <c r="BK303" s="170">
        <f>ROUND(I303*H303,2)</f>
        <v>0</v>
      </c>
      <c r="BL303" s="18" t="s">
        <v>333</v>
      </c>
      <c r="BM303" s="18" t="s">
        <v>555</v>
      </c>
    </row>
    <row r="304" spans="2:47" s="1" customFormat="1" ht="30" customHeight="1">
      <c r="B304" s="35"/>
      <c r="D304" s="171" t="s">
        <v>335</v>
      </c>
      <c r="F304" s="172" t="s">
        <v>554</v>
      </c>
      <c r="I304" s="134"/>
      <c r="L304" s="35"/>
      <c r="M304" s="65"/>
      <c r="N304" s="36"/>
      <c r="O304" s="36"/>
      <c r="P304" s="36"/>
      <c r="Q304" s="36"/>
      <c r="R304" s="36"/>
      <c r="S304" s="36"/>
      <c r="T304" s="66"/>
      <c r="AT304" s="18" t="s">
        <v>335</v>
      </c>
      <c r="AU304" s="18" t="s">
        <v>253</v>
      </c>
    </row>
    <row r="305" spans="2:51" s="11" customFormat="1" ht="22.5" customHeight="1">
      <c r="B305" s="173"/>
      <c r="D305" s="171" t="s">
        <v>336</v>
      </c>
      <c r="E305" s="174" t="s">
        <v>192</v>
      </c>
      <c r="F305" s="175" t="s">
        <v>556</v>
      </c>
      <c r="H305" s="176" t="s">
        <v>192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6" t="s">
        <v>336</v>
      </c>
      <c r="AU305" s="176" t="s">
        <v>253</v>
      </c>
      <c r="AV305" s="11" t="s">
        <v>194</v>
      </c>
      <c r="AW305" s="11" t="s">
        <v>208</v>
      </c>
      <c r="AX305" s="11" t="s">
        <v>244</v>
      </c>
      <c r="AY305" s="176" t="s">
        <v>329</v>
      </c>
    </row>
    <row r="306" spans="2:51" s="11" customFormat="1" ht="22.5" customHeight="1">
      <c r="B306" s="173"/>
      <c r="D306" s="171" t="s">
        <v>336</v>
      </c>
      <c r="E306" s="174" t="s">
        <v>192</v>
      </c>
      <c r="F306" s="175" t="s">
        <v>557</v>
      </c>
      <c r="H306" s="176" t="s">
        <v>192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6" t="s">
        <v>336</v>
      </c>
      <c r="AU306" s="176" t="s">
        <v>253</v>
      </c>
      <c r="AV306" s="11" t="s">
        <v>194</v>
      </c>
      <c r="AW306" s="11" t="s">
        <v>208</v>
      </c>
      <c r="AX306" s="11" t="s">
        <v>244</v>
      </c>
      <c r="AY306" s="176" t="s">
        <v>329</v>
      </c>
    </row>
    <row r="307" spans="2:51" s="11" customFormat="1" ht="22.5" customHeight="1">
      <c r="B307" s="173"/>
      <c r="D307" s="171" t="s">
        <v>336</v>
      </c>
      <c r="E307" s="174" t="s">
        <v>192</v>
      </c>
      <c r="F307" s="175" t="s">
        <v>558</v>
      </c>
      <c r="H307" s="176" t="s">
        <v>192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6" t="s">
        <v>336</v>
      </c>
      <c r="AU307" s="176" t="s">
        <v>253</v>
      </c>
      <c r="AV307" s="11" t="s">
        <v>194</v>
      </c>
      <c r="AW307" s="11" t="s">
        <v>208</v>
      </c>
      <c r="AX307" s="11" t="s">
        <v>244</v>
      </c>
      <c r="AY307" s="176" t="s">
        <v>329</v>
      </c>
    </row>
    <row r="308" spans="2:51" s="11" customFormat="1" ht="22.5" customHeight="1">
      <c r="B308" s="173"/>
      <c r="D308" s="171" t="s">
        <v>336</v>
      </c>
      <c r="E308" s="174" t="s">
        <v>192</v>
      </c>
      <c r="F308" s="175" t="s">
        <v>559</v>
      </c>
      <c r="H308" s="176" t="s">
        <v>192</v>
      </c>
      <c r="I308" s="177"/>
      <c r="L308" s="173"/>
      <c r="M308" s="178"/>
      <c r="N308" s="179"/>
      <c r="O308" s="179"/>
      <c r="P308" s="179"/>
      <c r="Q308" s="179"/>
      <c r="R308" s="179"/>
      <c r="S308" s="179"/>
      <c r="T308" s="180"/>
      <c r="AT308" s="176" t="s">
        <v>336</v>
      </c>
      <c r="AU308" s="176" t="s">
        <v>253</v>
      </c>
      <c r="AV308" s="11" t="s">
        <v>194</v>
      </c>
      <c r="AW308" s="11" t="s">
        <v>208</v>
      </c>
      <c r="AX308" s="11" t="s">
        <v>244</v>
      </c>
      <c r="AY308" s="176" t="s">
        <v>329</v>
      </c>
    </row>
    <row r="309" spans="2:51" s="11" customFormat="1" ht="22.5" customHeight="1">
      <c r="B309" s="173"/>
      <c r="D309" s="171" t="s">
        <v>336</v>
      </c>
      <c r="E309" s="174" t="s">
        <v>192</v>
      </c>
      <c r="F309" s="175" t="s">
        <v>560</v>
      </c>
      <c r="H309" s="176" t="s">
        <v>192</v>
      </c>
      <c r="I309" s="177"/>
      <c r="L309" s="173"/>
      <c r="M309" s="178"/>
      <c r="N309" s="179"/>
      <c r="O309" s="179"/>
      <c r="P309" s="179"/>
      <c r="Q309" s="179"/>
      <c r="R309" s="179"/>
      <c r="S309" s="179"/>
      <c r="T309" s="180"/>
      <c r="AT309" s="176" t="s">
        <v>336</v>
      </c>
      <c r="AU309" s="176" t="s">
        <v>253</v>
      </c>
      <c r="AV309" s="11" t="s">
        <v>194</v>
      </c>
      <c r="AW309" s="11" t="s">
        <v>208</v>
      </c>
      <c r="AX309" s="11" t="s">
        <v>244</v>
      </c>
      <c r="AY309" s="176" t="s">
        <v>329</v>
      </c>
    </row>
    <row r="310" spans="2:51" s="11" customFormat="1" ht="22.5" customHeight="1">
      <c r="B310" s="173"/>
      <c r="D310" s="171" t="s">
        <v>336</v>
      </c>
      <c r="E310" s="174" t="s">
        <v>192</v>
      </c>
      <c r="F310" s="175" t="s">
        <v>561</v>
      </c>
      <c r="H310" s="176" t="s">
        <v>192</v>
      </c>
      <c r="I310" s="177"/>
      <c r="L310" s="173"/>
      <c r="M310" s="178"/>
      <c r="N310" s="179"/>
      <c r="O310" s="179"/>
      <c r="P310" s="179"/>
      <c r="Q310" s="179"/>
      <c r="R310" s="179"/>
      <c r="S310" s="179"/>
      <c r="T310" s="180"/>
      <c r="AT310" s="176" t="s">
        <v>336</v>
      </c>
      <c r="AU310" s="176" t="s">
        <v>253</v>
      </c>
      <c r="AV310" s="11" t="s">
        <v>194</v>
      </c>
      <c r="AW310" s="11" t="s">
        <v>208</v>
      </c>
      <c r="AX310" s="11" t="s">
        <v>244</v>
      </c>
      <c r="AY310" s="176" t="s">
        <v>329</v>
      </c>
    </row>
    <row r="311" spans="2:51" s="13" customFormat="1" ht="22.5" customHeight="1">
      <c r="B311" s="192"/>
      <c r="D311" s="193" t="s">
        <v>336</v>
      </c>
      <c r="E311" s="194" t="s">
        <v>192</v>
      </c>
      <c r="F311" s="195" t="s">
        <v>562</v>
      </c>
      <c r="H311" s="196">
        <v>5500</v>
      </c>
      <c r="I311" s="197"/>
      <c r="L311" s="192"/>
      <c r="M311" s="198"/>
      <c r="N311" s="199"/>
      <c r="O311" s="199"/>
      <c r="P311" s="199"/>
      <c r="Q311" s="199"/>
      <c r="R311" s="199"/>
      <c r="S311" s="199"/>
      <c r="T311" s="200"/>
      <c r="AT311" s="201" t="s">
        <v>336</v>
      </c>
      <c r="AU311" s="201" t="s">
        <v>253</v>
      </c>
      <c r="AV311" s="13" t="s">
        <v>253</v>
      </c>
      <c r="AW311" s="13" t="s">
        <v>208</v>
      </c>
      <c r="AX311" s="13" t="s">
        <v>194</v>
      </c>
      <c r="AY311" s="201" t="s">
        <v>329</v>
      </c>
    </row>
    <row r="312" spans="2:65" s="1" customFormat="1" ht="22.5" customHeight="1">
      <c r="B312" s="158"/>
      <c r="C312" s="159" t="s">
        <v>563</v>
      </c>
      <c r="D312" s="159" t="s">
        <v>330</v>
      </c>
      <c r="E312" s="160" t="s">
        <v>564</v>
      </c>
      <c r="F312" s="161" t="s">
        <v>565</v>
      </c>
      <c r="G312" s="162" t="s">
        <v>350</v>
      </c>
      <c r="H312" s="163">
        <v>5500</v>
      </c>
      <c r="I312" s="164"/>
      <c r="J312" s="165">
        <f>ROUND(I312*H312,2)</f>
        <v>0</v>
      </c>
      <c r="K312" s="161" t="s">
        <v>351</v>
      </c>
      <c r="L312" s="35"/>
      <c r="M312" s="166" t="s">
        <v>192</v>
      </c>
      <c r="N312" s="167" t="s">
        <v>215</v>
      </c>
      <c r="O312" s="36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AR312" s="18" t="s">
        <v>333</v>
      </c>
      <c r="AT312" s="18" t="s">
        <v>330</v>
      </c>
      <c r="AU312" s="18" t="s">
        <v>253</v>
      </c>
      <c r="AY312" s="18" t="s">
        <v>329</v>
      </c>
      <c r="BE312" s="170">
        <f>IF(N312="základní",J312,0)</f>
        <v>0</v>
      </c>
      <c r="BF312" s="170">
        <f>IF(N312="snížená",J312,0)</f>
        <v>0</v>
      </c>
      <c r="BG312" s="170">
        <f>IF(N312="zákl. přenesená",J312,0)</f>
        <v>0</v>
      </c>
      <c r="BH312" s="170">
        <f>IF(N312="sníž. přenesená",J312,0)</f>
        <v>0</v>
      </c>
      <c r="BI312" s="170">
        <f>IF(N312="nulová",J312,0)</f>
        <v>0</v>
      </c>
      <c r="BJ312" s="18" t="s">
        <v>194</v>
      </c>
      <c r="BK312" s="170">
        <f>ROUND(I312*H312,2)</f>
        <v>0</v>
      </c>
      <c r="BL312" s="18" t="s">
        <v>333</v>
      </c>
      <c r="BM312" s="18" t="s">
        <v>566</v>
      </c>
    </row>
    <row r="313" spans="2:47" s="1" customFormat="1" ht="22.5" customHeight="1">
      <c r="B313" s="35"/>
      <c r="D313" s="171" t="s">
        <v>335</v>
      </c>
      <c r="F313" s="172" t="s">
        <v>565</v>
      </c>
      <c r="I313" s="134"/>
      <c r="L313" s="35"/>
      <c r="M313" s="65"/>
      <c r="N313" s="36"/>
      <c r="O313" s="36"/>
      <c r="P313" s="36"/>
      <c r="Q313" s="36"/>
      <c r="R313" s="36"/>
      <c r="S313" s="36"/>
      <c r="T313" s="66"/>
      <c r="AT313" s="18" t="s">
        <v>335</v>
      </c>
      <c r="AU313" s="18" t="s">
        <v>253</v>
      </c>
    </row>
    <row r="314" spans="2:51" s="11" customFormat="1" ht="22.5" customHeight="1">
      <c r="B314" s="173"/>
      <c r="D314" s="171" t="s">
        <v>336</v>
      </c>
      <c r="E314" s="174" t="s">
        <v>192</v>
      </c>
      <c r="F314" s="175" t="s">
        <v>567</v>
      </c>
      <c r="H314" s="176" t="s">
        <v>192</v>
      </c>
      <c r="I314" s="177"/>
      <c r="L314" s="173"/>
      <c r="M314" s="178"/>
      <c r="N314" s="179"/>
      <c r="O314" s="179"/>
      <c r="P314" s="179"/>
      <c r="Q314" s="179"/>
      <c r="R314" s="179"/>
      <c r="S314" s="179"/>
      <c r="T314" s="180"/>
      <c r="AT314" s="176" t="s">
        <v>336</v>
      </c>
      <c r="AU314" s="176" t="s">
        <v>253</v>
      </c>
      <c r="AV314" s="11" t="s">
        <v>194</v>
      </c>
      <c r="AW314" s="11" t="s">
        <v>208</v>
      </c>
      <c r="AX314" s="11" t="s">
        <v>244</v>
      </c>
      <c r="AY314" s="176" t="s">
        <v>329</v>
      </c>
    </row>
    <row r="315" spans="2:51" s="11" customFormat="1" ht="22.5" customHeight="1">
      <c r="B315" s="173"/>
      <c r="D315" s="171" t="s">
        <v>336</v>
      </c>
      <c r="E315" s="174" t="s">
        <v>192</v>
      </c>
      <c r="F315" s="175" t="s">
        <v>568</v>
      </c>
      <c r="H315" s="176" t="s">
        <v>192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6" t="s">
        <v>336</v>
      </c>
      <c r="AU315" s="176" t="s">
        <v>253</v>
      </c>
      <c r="AV315" s="11" t="s">
        <v>194</v>
      </c>
      <c r="AW315" s="11" t="s">
        <v>208</v>
      </c>
      <c r="AX315" s="11" t="s">
        <v>244</v>
      </c>
      <c r="AY315" s="176" t="s">
        <v>329</v>
      </c>
    </row>
    <row r="316" spans="2:51" s="11" customFormat="1" ht="22.5" customHeight="1">
      <c r="B316" s="173"/>
      <c r="D316" s="171" t="s">
        <v>336</v>
      </c>
      <c r="E316" s="174" t="s">
        <v>192</v>
      </c>
      <c r="F316" s="175" t="s">
        <v>569</v>
      </c>
      <c r="H316" s="176" t="s">
        <v>192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6" t="s">
        <v>336</v>
      </c>
      <c r="AU316" s="176" t="s">
        <v>253</v>
      </c>
      <c r="AV316" s="11" t="s">
        <v>194</v>
      </c>
      <c r="AW316" s="11" t="s">
        <v>208</v>
      </c>
      <c r="AX316" s="11" t="s">
        <v>244</v>
      </c>
      <c r="AY316" s="176" t="s">
        <v>329</v>
      </c>
    </row>
    <row r="317" spans="2:51" s="11" customFormat="1" ht="22.5" customHeight="1">
      <c r="B317" s="173"/>
      <c r="D317" s="171" t="s">
        <v>336</v>
      </c>
      <c r="E317" s="174" t="s">
        <v>192</v>
      </c>
      <c r="F317" s="175" t="s">
        <v>570</v>
      </c>
      <c r="H317" s="176" t="s">
        <v>192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6" t="s">
        <v>336</v>
      </c>
      <c r="AU317" s="176" t="s">
        <v>253</v>
      </c>
      <c r="AV317" s="11" t="s">
        <v>194</v>
      </c>
      <c r="AW317" s="11" t="s">
        <v>208</v>
      </c>
      <c r="AX317" s="11" t="s">
        <v>244</v>
      </c>
      <c r="AY317" s="176" t="s">
        <v>329</v>
      </c>
    </row>
    <row r="318" spans="2:51" s="11" customFormat="1" ht="22.5" customHeight="1">
      <c r="B318" s="173"/>
      <c r="D318" s="171" t="s">
        <v>336</v>
      </c>
      <c r="E318" s="174" t="s">
        <v>192</v>
      </c>
      <c r="F318" s="175" t="s">
        <v>571</v>
      </c>
      <c r="H318" s="176" t="s">
        <v>192</v>
      </c>
      <c r="I318" s="177"/>
      <c r="L318" s="173"/>
      <c r="M318" s="178"/>
      <c r="N318" s="179"/>
      <c r="O318" s="179"/>
      <c r="P318" s="179"/>
      <c r="Q318" s="179"/>
      <c r="R318" s="179"/>
      <c r="S318" s="179"/>
      <c r="T318" s="180"/>
      <c r="AT318" s="176" t="s">
        <v>336</v>
      </c>
      <c r="AU318" s="176" t="s">
        <v>253</v>
      </c>
      <c r="AV318" s="11" t="s">
        <v>194</v>
      </c>
      <c r="AW318" s="11" t="s">
        <v>208</v>
      </c>
      <c r="AX318" s="11" t="s">
        <v>244</v>
      </c>
      <c r="AY318" s="176" t="s">
        <v>329</v>
      </c>
    </row>
    <row r="319" spans="2:51" s="11" customFormat="1" ht="22.5" customHeight="1">
      <c r="B319" s="173"/>
      <c r="D319" s="171" t="s">
        <v>336</v>
      </c>
      <c r="E319" s="174" t="s">
        <v>192</v>
      </c>
      <c r="F319" s="175" t="s">
        <v>572</v>
      </c>
      <c r="H319" s="176" t="s">
        <v>192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6" t="s">
        <v>336</v>
      </c>
      <c r="AU319" s="176" t="s">
        <v>253</v>
      </c>
      <c r="AV319" s="11" t="s">
        <v>194</v>
      </c>
      <c r="AW319" s="11" t="s">
        <v>208</v>
      </c>
      <c r="AX319" s="11" t="s">
        <v>244</v>
      </c>
      <c r="AY319" s="176" t="s">
        <v>329</v>
      </c>
    </row>
    <row r="320" spans="2:51" s="11" customFormat="1" ht="22.5" customHeight="1">
      <c r="B320" s="173"/>
      <c r="D320" s="171" t="s">
        <v>336</v>
      </c>
      <c r="E320" s="174" t="s">
        <v>192</v>
      </c>
      <c r="F320" s="175" t="s">
        <v>573</v>
      </c>
      <c r="H320" s="176" t="s">
        <v>192</v>
      </c>
      <c r="I320" s="177"/>
      <c r="L320" s="173"/>
      <c r="M320" s="178"/>
      <c r="N320" s="179"/>
      <c r="O320" s="179"/>
      <c r="P320" s="179"/>
      <c r="Q320" s="179"/>
      <c r="R320" s="179"/>
      <c r="S320" s="179"/>
      <c r="T320" s="180"/>
      <c r="AT320" s="176" t="s">
        <v>336</v>
      </c>
      <c r="AU320" s="176" t="s">
        <v>253</v>
      </c>
      <c r="AV320" s="11" t="s">
        <v>194</v>
      </c>
      <c r="AW320" s="11" t="s">
        <v>208</v>
      </c>
      <c r="AX320" s="11" t="s">
        <v>244</v>
      </c>
      <c r="AY320" s="176" t="s">
        <v>329</v>
      </c>
    </row>
    <row r="321" spans="2:51" s="13" customFormat="1" ht="22.5" customHeight="1">
      <c r="B321" s="192"/>
      <c r="D321" s="171" t="s">
        <v>336</v>
      </c>
      <c r="E321" s="201" t="s">
        <v>192</v>
      </c>
      <c r="F321" s="202" t="s">
        <v>574</v>
      </c>
      <c r="H321" s="203">
        <v>6000</v>
      </c>
      <c r="I321" s="197"/>
      <c r="L321" s="192"/>
      <c r="M321" s="198"/>
      <c r="N321" s="199"/>
      <c r="O321" s="199"/>
      <c r="P321" s="199"/>
      <c r="Q321" s="199"/>
      <c r="R321" s="199"/>
      <c r="S321" s="199"/>
      <c r="T321" s="200"/>
      <c r="AT321" s="201" t="s">
        <v>336</v>
      </c>
      <c r="AU321" s="201" t="s">
        <v>253</v>
      </c>
      <c r="AV321" s="13" t="s">
        <v>253</v>
      </c>
      <c r="AW321" s="13" t="s">
        <v>208</v>
      </c>
      <c r="AX321" s="13" t="s">
        <v>244</v>
      </c>
      <c r="AY321" s="201" t="s">
        <v>329</v>
      </c>
    </row>
    <row r="322" spans="2:51" s="13" customFormat="1" ht="22.5" customHeight="1">
      <c r="B322" s="192"/>
      <c r="D322" s="171" t="s">
        <v>336</v>
      </c>
      <c r="E322" s="201" t="s">
        <v>192</v>
      </c>
      <c r="F322" s="202" t="s">
        <v>575</v>
      </c>
      <c r="H322" s="203">
        <v>-500</v>
      </c>
      <c r="I322" s="197"/>
      <c r="L322" s="192"/>
      <c r="M322" s="198"/>
      <c r="N322" s="199"/>
      <c r="O322" s="199"/>
      <c r="P322" s="199"/>
      <c r="Q322" s="199"/>
      <c r="R322" s="199"/>
      <c r="S322" s="199"/>
      <c r="T322" s="200"/>
      <c r="AT322" s="201" t="s">
        <v>336</v>
      </c>
      <c r="AU322" s="201" t="s">
        <v>253</v>
      </c>
      <c r="AV322" s="13" t="s">
        <v>253</v>
      </c>
      <c r="AW322" s="13" t="s">
        <v>208</v>
      </c>
      <c r="AX322" s="13" t="s">
        <v>244</v>
      </c>
      <c r="AY322" s="201" t="s">
        <v>329</v>
      </c>
    </row>
    <row r="323" spans="2:51" s="14" customFormat="1" ht="22.5" customHeight="1">
      <c r="B323" s="204"/>
      <c r="D323" s="193" t="s">
        <v>336</v>
      </c>
      <c r="E323" s="215" t="s">
        <v>265</v>
      </c>
      <c r="F323" s="216" t="s">
        <v>576</v>
      </c>
      <c r="H323" s="217">
        <v>5500</v>
      </c>
      <c r="I323" s="208"/>
      <c r="L323" s="204"/>
      <c r="M323" s="209"/>
      <c r="N323" s="210"/>
      <c r="O323" s="210"/>
      <c r="P323" s="210"/>
      <c r="Q323" s="210"/>
      <c r="R323" s="210"/>
      <c r="S323" s="210"/>
      <c r="T323" s="211"/>
      <c r="AT323" s="205" t="s">
        <v>336</v>
      </c>
      <c r="AU323" s="205" t="s">
        <v>253</v>
      </c>
      <c r="AV323" s="14" t="s">
        <v>357</v>
      </c>
      <c r="AW323" s="14" t="s">
        <v>208</v>
      </c>
      <c r="AX323" s="14" t="s">
        <v>194</v>
      </c>
      <c r="AY323" s="205" t="s">
        <v>329</v>
      </c>
    </row>
    <row r="324" spans="2:65" s="1" customFormat="1" ht="22.5" customHeight="1">
      <c r="B324" s="158"/>
      <c r="C324" s="159" t="s">
        <v>577</v>
      </c>
      <c r="D324" s="159" t="s">
        <v>330</v>
      </c>
      <c r="E324" s="160" t="s">
        <v>578</v>
      </c>
      <c r="F324" s="161" t="s">
        <v>579</v>
      </c>
      <c r="G324" s="162" t="s">
        <v>350</v>
      </c>
      <c r="H324" s="163">
        <v>500</v>
      </c>
      <c r="I324" s="164"/>
      <c r="J324" s="165">
        <f>ROUND(I324*H324,2)</f>
        <v>0</v>
      </c>
      <c r="K324" s="161" t="s">
        <v>351</v>
      </c>
      <c r="L324" s="35"/>
      <c r="M324" s="166" t="s">
        <v>192</v>
      </c>
      <c r="N324" s="167" t="s">
        <v>215</v>
      </c>
      <c r="O324" s="36"/>
      <c r="P324" s="168">
        <f>O324*H324</f>
        <v>0</v>
      </c>
      <c r="Q324" s="168">
        <v>0</v>
      </c>
      <c r="R324" s="168">
        <f>Q324*H324</f>
        <v>0</v>
      </c>
      <c r="S324" s="168">
        <v>0</v>
      </c>
      <c r="T324" s="169">
        <f>S324*H324</f>
        <v>0</v>
      </c>
      <c r="AR324" s="18" t="s">
        <v>333</v>
      </c>
      <c r="AT324" s="18" t="s">
        <v>330</v>
      </c>
      <c r="AU324" s="18" t="s">
        <v>253</v>
      </c>
      <c r="AY324" s="18" t="s">
        <v>329</v>
      </c>
      <c r="BE324" s="170">
        <f>IF(N324="základní",J324,0)</f>
        <v>0</v>
      </c>
      <c r="BF324" s="170">
        <f>IF(N324="snížená",J324,0)</f>
        <v>0</v>
      </c>
      <c r="BG324" s="170">
        <f>IF(N324="zákl. přenesená",J324,0)</f>
        <v>0</v>
      </c>
      <c r="BH324" s="170">
        <f>IF(N324="sníž. přenesená",J324,0)</f>
        <v>0</v>
      </c>
      <c r="BI324" s="170">
        <f>IF(N324="nulová",J324,0)</f>
        <v>0</v>
      </c>
      <c r="BJ324" s="18" t="s">
        <v>194</v>
      </c>
      <c r="BK324" s="170">
        <f>ROUND(I324*H324,2)</f>
        <v>0</v>
      </c>
      <c r="BL324" s="18" t="s">
        <v>333</v>
      </c>
      <c r="BM324" s="18" t="s">
        <v>580</v>
      </c>
    </row>
    <row r="325" spans="2:47" s="1" customFormat="1" ht="22.5" customHeight="1">
      <c r="B325" s="35"/>
      <c r="D325" s="171" t="s">
        <v>335</v>
      </c>
      <c r="F325" s="172" t="s">
        <v>579</v>
      </c>
      <c r="I325" s="134"/>
      <c r="L325" s="35"/>
      <c r="M325" s="65"/>
      <c r="N325" s="36"/>
      <c r="O325" s="36"/>
      <c r="P325" s="36"/>
      <c r="Q325" s="36"/>
      <c r="R325" s="36"/>
      <c r="S325" s="36"/>
      <c r="T325" s="66"/>
      <c r="AT325" s="18" t="s">
        <v>335</v>
      </c>
      <c r="AU325" s="18" t="s">
        <v>253</v>
      </c>
    </row>
    <row r="326" spans="2:51" s="11" customFormat="1" ht="22.5" customHeight="1">
      <c r="B326" s="173"/>
      <c r="D326" s="171" t="s">
        <v>336</v>
      </c>
      <c r="E326" s="174" t="s">
        <v>192</v>
      </c>
      <c r="F326" s="175" t="s">
        <v>581</v>
      </c>
      <c r="H326" s="176" t="s">
        <v>192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6" t="s">
        <v>336</v>
      </c>
      <c r="AU326" s="176" t="s">
        <v>253</v>
      </c>
      <c r="AV326" s="11" t="s">
        <v>194</v>
      </c>
      <c r="AW326" s="11" t="s">
        <v>208</v>
      </c>
      <c r="AX326" s="11" t="s">
        <v>244</v>
      </c>
      <c r="AY326" s="176" t="s">
        <v>329</v>
      </c>
    </row>
    <row r="327" spans="2:51" s="11" customFormat="1" ht="22.5" customHeight="1">
      <c r="B327" s="173"/>
      <c r="D327" s="171" t="s">
        <v>336</v>
      </c>
      <c r="E327" s="174" t="s">
        <v>192</v>
      </c>
      <c r="F327" s="175" t="s">
        <v>569</v>
      </c>
      <c r="H327" s="176" t="s">
        <v>192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6" t="s">
        <v>336</v>
      </c>
      <c r="AU327" s="176" t="s">
        <v>253</v>
      </c>
      <c r="AV327" s="11" t="s">
        <v>194</v>
      </c>
      <c r="AW327" s="11" t="s">
        <v>208</v>
      </c>
      <c r="AX327" s="11" t="s">
        <v>244</v>
      </c>
      <c r="AY327" s="176" t="s">
        <v>329</v>
      </c>
    </row>
    <row r="328" spans="2:51" s="11" customFormat="1" ht="22.5" customHeight="1">
      <c r="B328" s="173"/>
      <c r="D328" s="171" t="s">
        <v>336</v>
      </c>
      <c r="E328" s="174" t="s">
        <v>192</v>
      </c>
      <c r="F328" s="175" t="s">
        <v>570</v>
      </c>
      <c r="H328" s="176" t="s">
        <v>192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6" t="s">
        <v>336</v>
      </c>
      <c r="AU328" s="176" t="s">
        <v>253</v>
      </c>
      <c r="AV328" s="11" t="s">
        <v>194</v>
      </c>
      <c r="AW328" s="11" t="s">
        <v>208</v>
      </c>
      <c r="AX328" s="11" t="s">
        <v>244</v>
      </c>
      <c r="AY328" s="176" t="s">
        <v>329</v>
      </c>
    </row>
    <row r="329" spans="2:51" s="11" customFormat="1" ht="22.5" customHeight="1">
      <c r="B329" s="173"/>
      <c r="D329" s="171" t="s">
        <v>336</v>
      </c>
      <c r="E329" s="174" t="s">
        <v>192</v>
      </c>
      <c r="F329" s="175" t="s">
        <v>571</v>
      </c>
      <c r="H329" s="176" t="s">
        <v>192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6" t="s">
        <v>336</v>
      </c>
      <c r="AU329" s="176" t="s">
        <v>253</v>
      </c>
      <c r="AV329" s="11" t="s">
        <v>194</v>
      </c>
      <c r="AW329" s="11" t="s">
        <v>208</v>
      </c>
      <c r="AX329" s="11" t="s">
        <v>244</v>
      </c>
      <c r="AY329" s="176" t="s">
        <v>329</v>
      </c>
    </row>
    <row r="330" spans="2:51" s="11" customFormat="1" ht="22.5" customHeight="1">
      <c r="B330" s="173"/>
      <c r="D330" s="171" t="s">
        <v>336</v>
      </c>
      <c r="E330" s="174" t="s">
        <v>192</v>
      </c>
      <c r="F330" s="175" t="s">
        <v>582</v>
      </c>
      <c r="H330" s="176" t="s">
        <v>192</v>
      </c>
      <c r="I330" s="177"/>
      <c r="L330" s="173"/>
      <c r="M330" s="178"/>
      <c r="N330" s="179"/>
      <c r="O330" s="179"/>
      <c r="P330" s="179"/>
      <c r="Q330" s="179"/>
      <c r="R330" s="179"/>
      <c r="S330" s="179"/>
      <c r="T330" s="180"/>
      <c r="AT330" s="176" t="s">
        <v>336</v>
      </c>
      <c r="AU330" s="176" t="s">
        <v>253</v>
      </c>
      <c r="AV330" s="11" t="s">
        <v>194</v>
      </c>
      <c r="AW330" s="11" t="s">
        <v>208</v>
      </c>
      <c r="AX330" s="11" t="s">
        <v>244</v>
      </c>
      <c r="AY330" s="176" t="s">
        <v>329</v>
      </c>
    </row>
    <row r="331" spans="2:51" s="11" customFormat="1" ht="22.5" customHeight="1">
      <c r="B331" s="173"/>
      <c r="D331" s="171" t="s">
        <v>336</v>
      </c>
      <c r="E331" s="174" t="s">
        <v>192</v>
      </c>
      <c r="F331" s="175" t="s">
        <v>583</v>
      </c>
      <c r="H331" s="176" t="s">
        <v>192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6" t="s">
        <v>336</v>
      </c>
      <c r="AU331" s="176" t="s">
        <v>253</v>
      </c>
      <c r="AV331" s="11" t="s">
        <v>194</v>
      </c>
      <c r="AW331" s="11" t="s">
        <v>208</v>
      </c>
      <c r="AX331" s="11" t="s">
        <v>244</v>
      </c>
      <c r="AY331" s="176" t="s">
        <v>329</v>
      </c>
    </row>
    <row r="332" spans="2:51" s="13" customFormat="1" ht="22.5" customHeight="1">
      <c r="B332" s="192"/>
      <c r="D332" s="171" t="s">
        <v>336</v>
      </c>
      <c r="E332" s="201" t="s">
        <v>192</v>
      </c>
      <c r="F332" s="202" t="s">
        <v>584</v>
      </c>
      <c r="H332" s="203">
        <v>500</v>
      </c>
      <c r="I332" s="197"/>
      <c r="L332" s="192"/>
      <c r="M332" s="198"/>
      <c r="N332" s="199"/>
      <c r="O332" s="199"/>
      <c r="P332" s="199"/>
      <c r="Q332" s="199"/>
      <c r="R332" s="199"/>
      <c r="S332" s="199"/>
      <c r="T332" s="200"/>
      <c r="AT332" s="201" t="s">
        <v>336</v>
      </c>
      <c r="AU332" s="201" t="s">
        <v>253</v>
      </c>
      <c r="AV332" s="13" t="s">
        <v>253</v>
      </c>
      <c r="AW332" s="13" t="s">
        <v>208</v>
      </c>
      <c r="AX332" s="13" t="s">
        <v>244</v>
      </c>
      <c r="AY332" s="201" t="s">
        <v>329</v>
      </c>
    </row>
    <row r="333" spans="2:51" s="14" customFormat="1" ht="22.5" customHeight="1">
      <c r="B333" s="204"/>
      <c r="D333" s="193" t="s">
        <v>336</v>
      </c>
      <c r="E333" s="215" t="s">
        <v>268</v>
      </c>
      <c r="F333" s="216" t="s">
        <v>585</v>
      </c>
      <c r="H333" s="217">
        <v>500</v>
      </c>
      <c r="I333" s="208"/>
      <c r="L333" s="204"/>
      <c r="M333" s="209"/>
      <c r="N333" s="210"/>
      <c r="O333" s="210"/>
      <c r="P333" s="210"/>
      <c r="Q333" s="210"/>
      <c r="R333" s="210"/>
      <c r="S333" s="210"/>
      <c r="T333" s="211"/>
      <c r="AT333" s="205" t="s">
        <v>336</v>
      </c>
      <c r="AU333" s="205" t="s">
        <v>253</v>
      </c>
      <c r="AV333" s="14" t="s">
        <v>357</v>
      </c>
      <c r="AW333" s="14" t="s">
        <v>208</v>
      </c>
      <c r="AX333" s="14" t="s">
        <v>194</v>
      </c>
      <c r="AY333" s="205" t="s">
        <v>329</v>
      </c>
    </row>
    <row r="334" spans="2:65" s="1" customFormat="1" ht="22.5" customHeight="1">
      <c r="B334" s="158"/>
      <c r="C334" s="159" t="s">
        <v>179</v>
      </c>
      <c r="D334" s="159" t="s">
        <v>330</v>
      </c>
      <c r="E334" s="160" t="s">
        <v>586</v>
      </c>
      <c r="F334" s="161" t="s">
        <v>587</v>
      </c>
      <c r="G334" s="162" t="s">
        <v>350</v>
      </c>
      <c r="H334" s="163">
        <v>5500</v>
      </c>
      <c r="I334" s="164"/>
      <c r="J334" s="165">
        <f>ROUND(I334*H334,2)</f>
        <v>0</v>
      </c>
      <c r="K334" s="161" t="s">
        <v>351</v>
      </c>
      <c r="L334" s="35"/>
      <c r="M334" s="166" t="s">
        <v>192</v>
      </c>
      <c r="N334" s="167" t="s">
        <v>215</v>
      </c>
      <c r="O334" s="36"/>
      <c r="P334" s="168">
        <f>O334*H334</f>
        <v>0</v>
      </c>
      <c r="Q334" s="168">
        <v>0</v>
      </c>
      <c r="R334" s="168">
        <f>Q334*H334</f>
        <v>0</v>
      </c>
      <c r="S334" s="168">
        <v>0</v>
      </c>
      <c r="T334" s="169">
        <f>S334*H334</f>
        <v>0</v>
      </c>
      <c r="AR334" s="18" t="s">
        <v>333</v>
      </c>
      <c r="AT334" s="18" t="s">
        <v>330</v>
      </c>
      <c r="AU334" s="18" t="s">
        <v>253</v>
      </c>
      <c r="AY334" s="18" t="s">
        <v>329</v>
      </c>
      <c r="BE334" s="170">
        <f>IF(N334="základní",J334,0)</f>
        <v>0</v>
      </c>
      <c r="BF334" s="170">
        <f>IF(N334="snížená",J334,0)</f>
        <v>0</v>
      </c>
      <c r="BG334" s="170">
        <f>IF(N334="zákl. přenesená",J334,0)</f>
        <v>0</v>
      </c>
      <c r="BH334" s="170">
        <f>IF(N334="sníž. přenesená",J334,0)</f>
        <v>0</v>
      </c>
      <c r="BI334" s="170">
        <f>IF(N334="nulová",J334,0)</f>
        <v>0</v>
      </c>
      <c r="BJ334" s="18" t="s">
        <v>194</v>
      </c>
      <c r="BK334" s="170">
        <f>ROUND(I334*H334,2)</f>
        <v>0</v>
      </c>
      <c r="BL334" s="18" t="s">
        <v>333</v>
      </c>
      <c r="BM334" s="18" t="s">
        <v>588</v>
      </c>
    </row>
    <row r="335" spans="2:47" s="1" customFormat="1" ht="22.5" customHeight="1">
      <c r="B335" s="35"/>
      <c r="D335" s="171" t="s">
        <v>335</v>
      </c>
      <c r="F335" s="172" t="s">
        <v>587</v>
      </c>
      <c r="I335" s="134"/>
      <c r="L335" s="35"/>
      <c r="M335" s="65"/>
      <c r="N335" s="36"/>
      <c r="O335" s="36"/>
      <c r="P335" s="36"/>
      <c r="Q335" s="36"/>
      <c r="R335" s="36"/>
      <c r="S335" s="36"/>
      <c r="T335" s="66"/>
      <c r="AT335" s="18" t="s">
        <v>335</v>
      </c>
      <c r="AU335" s="18" t="s">
        <v>253</v>
      </c>
    </row>
    <row r="336" spans="2:51" s="11" customFormat="1" ht="22.5" customHeight="1">
      <c r="B336" s="173"/>
      <c r="D336" s="171" t="s">
        <v>336</v>
      </c>
      <c r="E336" s="174" t="s">
        <v>192</v>
      </c>
      <c r="F336" s="175" t="s">
        <v>567</v>
      </c>
      <c r="H336" s="176" t="s">
        <v>192</v>
      </c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6" t="s">
        <v>336</v>
      </c>
      <c r="AU336" s="176" t="s">
        <v>253</v>
      </c>
      <c r="AV336" s="11" t="s">
        <v>194</v>
      </c>
      <c r="AW336" s="11" t="s">
        <v>208</v>
      </c>
      <c r="AX336" s="11" t="s">
        <v>244</v>
      </c>
      <c r="AY336" s="176" t="s">
        <v>329</v>
      </c>
    </row>
    <row r="337" spans="2:51" s="11" customFormat="1" ht="22.5" customHeight="1">
      <c r="B337" s="173"/>
      <c r="D337" s="171" t="s">
        <v>336</v>
      </c>
      <c r="E337" s="174" t="s">
        <v>192</v>
      </c>
      <c r="F337" s="175" t="s">
        <v>568</v>
      </c>
      <c r="H337" s="176" t="s">
        <v>192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6" t="s">
        <v>336</v>
      </c>
      <c r="AU337" s="176" t="s">
        <v>253</v>
      </c>
      <c r="AV337" s="11" t="s">
        <v>194</v>
      </c>
      <c r="AW337" s="11" t="s">
        <v>208</v>
      </c>
      <c r="AX337" s="11" t="s">
        <v>244</v>
      </c>
      <c r="AY337" s="176" t="s">
        <v>329</v>
      </c>
    </row>
    <row r="338" spans="2:51" s="11" customFormat="1" ht="22.5" customHeight="1">
      <c r="B338" s="173"/>
      <c r="D338" s="171" t="s">
        <v>336</v>
      </c>
      <c r="E338" s="174" t="s">
        <v>192</v>
      </c>
      <c r="F338" s="175" t="s">
        <v>569</v>
      </c>
      <c r="H338" s="176" t="s">
        <v>192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6" t="s">
        <v>336</v>
      </c>
      <c r="AU338" s="176" t="s">
        <v>253</v>
      </c>
      <c r="AV338" s="11" t="s">
        <v>194</v>
      </c>
      <c r="AW338" s="11" t="s">
        <v>208</v>
      </c>
      <c r="AX338" s="11" t="s">
        <v>244</v>
      </c>
      <c r="AY338" s="176" t="s">
        <v>329</v>
      </c>
    </row>
    <row r="339" spans="2:51" s="11" customFormat="1" ht="22.5" customHeight="1">
      <c r="B339" s="173"/>
      <c r="D339" s="171" t="s">
        <v>336</v>
      </c>
      <c r="E339" s="174" t="s">
        <v>192</v>
      </c>
      <c r="F339" s="175" t="s">
        <v>589</v>
      </c>
      <c r="H339" s="176" t="s">
        <v>192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6" t="s">
        <v>336</v>
      </c>
      <c r="AU339" s="176" t="s">
        <v>253</v>
      </c>
      <c r="AV339" s="11" t="s">
        <v>194</v>
      </c>
      <c r="AW339" s="11" t="s">
        <v>208</v>
      </c>
      <c r="AX339" s="11" t="s">
        <v>244</v>
      </c>
      <c r="AY339" s="176" t="s">
        <v>329</v>
      </c>
    </row>
    <row r="340" spans="2:51" s="11" customFormat="1" ht="22.5" customHeight="1">
      <c r="B340" s="173"/>
      <c r="D340" s="171" t="s">
        <v>336</v>
      </c>
      <c r="E340" s="174" t="s">
        <v>192</v>
      </c>
      <c r="F340" s="175" t="s">
        <v>590</v>
      </c>
      <c r="H340" s="176" t="s">
        <v>192</v>
      </c>
      <c r="I340" s="177"/>
      <c r="L340" s="173"/>
      <c r="M340" s="178"/>
      <c r="N340" s="179"/>
      <c r="O340" s="179"/>
      <c r="P340" s="179"/>
      <c r="Q340" s="179"/>
      <c r="R340" s="179"/>
      <c r="S340" s="179"/>
      <c r="T340" s="180"/>
      <c r="AT340" s="176" t="s">
        <v>336</v>
      </c>
      <c r="AU340" s="176" t="s">
        <v>253</v>
      </c>
      <c r="AV340" s="11" t="s">
        <v>194</v>
      </c>
      <c r="AW340" s="11" t="s">
        <v>208</v>
      </c>
      <c r="AX340" s="11" t="s">
        <v>244</v>
      </c>
      <c r="AY340" s="176" t="s">
        <v>329</v>
      </c>
    </row>
    <row r="341" spans="2:51" s="13" customFormat="1" ht="22.5" customHeight="1">
      <c r="B341" s="192"/>
      <c r="D341" s="171" t="s">
        <v>336</v>
      </c>
      <c r="E341" s="201" t="s">
        <v>192</v>
      </c>
      <c r="F341" s="202" t="s">
        <v>591</v>
      </c>
      <c r="H341" s="203">
        <v>6000</v>
      </c>
      <c r="I341" s="197"/>
      <c r="L341" s="192"/>
      <c r="M341" s="198"/>
      <c r="N341" s="199"/>
      <c r="O341" s="199"/>
      <c r="P341" s="199"/>
      <c r="Q341" s="199"/>
      <c r="R341" s="199"/>
      <c r="S341" s="199"/>
      <c r="T341" s="200"/>
      <c r="AT341" s="201" t="s">
        <v>336</v>
      </c>
      <c r="AU341" s="201" t="s">
        <v>253</v>
      </c>
      <c r="AV341" s="13" t="s">
        <v>253</v>
      </c>
      <c r="AW341" s="13" t="s">
        <v>208</v>
      </c>
      <c r="AX341" s="13" t="s">
        <v>244</v>
      </c>
      <c r="AY341" s="201" t="s">
        <v>329</v>
      </c>
    </row>
    <row r="342" spans="2:51" s="13" customFormat="1" ht="22.5" customHeight="1">
      <c r="B342" s="192"/>
      <c r="D342" s="171" t="s">
        <v>336</v>
      </c>
      <c r="E342" s="201" t="s">
        <v>192</v>
      </c>
      <c r="F342" s="202" t="s">
        <v>592</v>
      </c>
      <c r="H342" s="203">
        <v>-500</v>
      </c>
      <c r="I342" s="197"/>
      <c r="L342" s="192"/>
      <c r="M342" s="198"/>
      <c r="N342" s="199"/>
      <c r="O342" s="199"/>
      <c r="P342" s="199"/>
      <c r="Q342" s="199"/>
      <c r="R342" s="199"/>
      <c r="S342" s="199"/>
      <c r="T342" s="200"/>
      <c r="AT342" s="201" t="s">
        <v>336</v>
      </c>
      <c r="AU342" s="201" t="s">
        <v>253</v>
      </c>
      <c r="AV342" s="13" t="s">
        <v>253</v>
      </c>
      <c r="AW342" s="13" t="s">
        <v>208</v>
      </c>
      <c r="AX342" s="13" t="s">
        <v>244</v>
      </c>
      <c r="AY342" s="201" t="s">
        <v>329</v>
      </c>
    </row>
    <row r="343" spans="2:51" s="12" customFormat="1" ht="22.5" customHeight="1">
      <c r="B343" s="181"/>
      <c r="D343" s="193" t="s">
        <v>336</v>
      </c>
      <c r="E343" s="212" t="s">
        <v>192</v>
      </c>
      <c r="F343" s="213" t="s">
        <v>346</v>
      </c>
      <c r="H343" s="214">
        <v>5500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9" t="s">
        <v>336</v>
      </c>
      <c r="AU343" s="189" t="s">
        <v>253</v>
      </c>
      <c r="AV343" s="12" t="s">
        <v>333</v>
      </c>
      <c r="AW343" s="12" t="s">
        <v>208</v>
      </c>
      <c r="AX343" s="12" t="s">
        <v>194</v>
      </c>
      <c r="AY343" s="189" t="s">
        <v>329</v>
      </c>
    </row>
    <row r="344" spans="2:65" s="1" customFormat="1" ht="22.5" customHeight="1">
      <c r="B344" s="158"/>
      <c r="C344" s="159" t="s">
        <v>593</v>
      </c>
      <c r="D344" s="159" t="s">
        <v>330</v>
      </c>
      <c r="E344" s="160" t="s">
        <v>594</v>
      </c>
      <c r="F344" s="161" t="s">
        <v>595</v>
      </c>
      <c r="G344" s="162" t="s">
        <v>350</v>
      </c>
      <c r="H344" s="163">
        <v>500</v>
      </c>
      <c r="I344" s="164"/>
      <c r="J344" s="165">
        <f>ROUND(I344*H344,2)</f>
        <v>0</v>
      </c>
      <c r="K344" s="161" t="s">
        <v>351</v>
      </c>
      <c r="L344" s="35"/>
      <c r="M344" s="166" t="s">
        <v>192</v>
      </c>
      <c r="N344" s="167" t="s">
        <v>215</v>
      </c>
      <c r="O344" s="36"/>
      <c r="P344" s="168">
        <f>O344*H344</f>
        <v>0</v>
      </c>
      <c r="Q344" s="168">
        <v>0</v>
      </c>
      <c r="R344" s="168">
        <f>Q344*H344</f>
        <v>0</v>
      </c>
      <c r="S344" s="168">
        <v>0</v>
      </c>
      <c r="T344" s="169">
        <f>S344*H344</f>
        <v>0</v>
      </c>
      <c r="AR344" s="18" t="s">
        <v>333</v>
      </c>
      <c r="AT344" s="18" t="s">
        <v>330</v>
      </c>
      <c r="AU344" s="18" t="s">
        <v>253</v>
      </c>
      <c r="AY344" s="18" t="s">
        <v>329</v>
      </c>
      <c r="BE344" s="170">
        <f>IF(N344="základní",J344,0)</f>
        <v>0</v>
      </c>
      <c r="BF344" s="170">
        <f>IF(N344="snížená",J344,0)</f>
        <v>0</v>
      </c>
      <c r="BG344" s="170">
        <f>IF(N344="zákl. přenesená",J344,0)</f>
        <v>0</v>
      </c>
      <c r="BH344" s="170">
        <f>IF(N344="sníž. přenesená",J344,0)</f>
        <v>0</v>
      </c>
      <c r="BI344" s="170">
        <f>IF(N344="nulová",J344,0)</f>
        <v>0</v>
      </c>
      <c r="BJ344" s="18" t="s">
        <v>194</v>
      </c>
      <c r="BK344" s="170">
        <f>ROUND(I344*H344,2)</f>
        <v>0</v>
      </c>
      <c r="BL344" s="18" t="s">
        <v>333</v>
      </c>
      <c r="BM344" s="18" t="s">
        <v>596</v>
      </c>
    </row>
    <row r="345" spans="2:47" s="1" customFormat="1" ht="22.5" customHeight="1">
      <c r="B345" s="35"/>
      <c r="D345" s="171" t="s">
        <v>335</v>
      </c>
      <c r="F345" s="172" t="s">
        <v>595</v>
      </c>
      <c r="I345" s="134"/>
      <c r="L345" s="35"/>
      <c r="M345" s="65"/>
      <c r="N345" s="36"/>
      <c r="O345" s="36"/>
      <c r="P345" s="36"/>
      <c r="Q345" s="36"/>
      <c r="R345" s="36"/>
      <c r="S345" s="36"/>
      <c r="T345" s="66"/>
      <c r="AT345" s="18" t="s">
        <v>335</v>
      </c>
      <c r="AU345" s="18" t="s">
        <v>253</v>
      </c>
    </row>
    <row r="346" spans="2:51" s="11" customFormat="1" ht="22.5" customHeight="1">
      <c r="B346" s="173"/>
      <c r="D346" s="171" t="s">
        <v>336</v>
      </c>
      <c r="E346" s="174" t="s">
        <v>192</v>
      </c>
      <c r="F346" s="175" t="s">
        <v>581</v>
      </c>
      <c r="H346" s="176" t="s">
        <v>192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6" t="s">
        <v>336</v>
      </c>
      <c r="AU346" s="176" t="s">
        <v>253</v>
      </c>
      <c r="AV346" s="11" t="s">
        <v>194</v>
      </c>
      <c r="AW346" s="11" t="s">
        <v>208</v>
      </c>
      <c r="AX346" s="11" t="s">
        <v>244</v>
      </c>
      <c r="AY346" s="176" t="s">
        <v>329</v>
      </c>
    </row>
    <row r="347" spans="2:51" s="11" customFormat="1" ht="22.5" customHeight="1">
      <c r="B347" s="173"/>
      <c r="D347" s="171" t="s">
        <v>336</v>
      </c>
      <c r="E347" s="174" t="s">
        <v>192</v>
      </c>
      <c r="F347" s="175" t="s">
        <v>569</v>
      </c>
      <c r="H347" s="176" t="s">
        <v>192</v>
      </c>
      <c r="I347" s="177"/>
      <c r="L347" s="173"/>
      <c r="M347" s="178"/>
      <c r="N347" s="179"/>
      <c r="O347" s="179"/>
      <c r="P347" s="179"/>
      <c r="Q347" s="179"/>
      <c r="R347" s="179"/>
      <c r="S347" s="179"/>
      <c r="T347" s="180"/>
      <c r="AT347" s="176" t="s">
        <v>336</v>
      </c>
      <c r="AU347" s="176" t="s">
        <v>253</v>
      </c>
      <c r="AV347" s="11" t="s">
        <v>194</v>
      </c>
      <c r="AW347" s="11" t="s">
        <v>208</v>
      </c>
      <c r="AX347" s="11" t="s">
        <v>244</v>
      </c>
      <c r="AY347" s="176" t="s">
        <v>329</v>
      </c>
    </row>
    <row r="348" spans="2:51" s="11" customFormat="1" ht="22.5" customHeight="1">
      <c r="B348" s="173"/>
      <c r="D348" s="171" t="s">
        <v>336</v>
      </c>
      <c r="E348" s="174" t="s">
        <v>192</v>
      </c>
      <c r="F348" s="175" t="s">
        <v>589</v>
      </c>
      <c r="H348" s="176" t="s">
        <v>192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6" t="s">
        <v>336</v>
      </c>
      <c r="AU348" s="176" t="s">
        <v>253</v>
      </c>
      <c r="AV348" s="11" t="s">
        <v>194</v>
      </c>
      <c r="AW348" s="11" t="s">
        <v>208</v>
      </c>
      <c r="AX348" s="11" t="s">
        <v>244</v>
      </c>
      <c r="AY348" s="176" t="s">
        <v>329</v>
      </c>
    </row>
    <row r="349" spans="2:51" s="11" customFormat="1" ht="22.5" customHeight="1">
      <c r="B349" s="173"/>
      <c r="D349" s="171" t="s">
        <v>336</v>
      </c>
      <c r="E349" s="174" t="s">
        <v>192</v>
      </c>
      <c r="F349" s="175" t="s">
        <v>590</v>
      </c>
      <c r="H349" s="176" t="s">
        <v>192</v>
      </c>
      <c r="I349" s="177"/>
      <c r="L349" s="173"/>
      <c r="M349" s="178"/>
      <c r="N349" s="179"/>
      <c r="O349" s="179"/>
      <c r="P349" s="179"/>
      <c r="Q349" s="179"/>
      <c r="R349" s="179"/>
      <c r="S349" s="179"/>
      <c r="T349" s="180"/>
      <c r="AT349" s="176" t="s">
        <v>336</v>
      </c>
      <c r="AU349" s="176" t="s">
        <v>253</v>
      </c>
      <c r="AV349" s="11" t="s">
        <v>194</v>
      </c>
      <c r="AW349" s="11" t="s">
        <v>208</v>
      </c>
      <c r="AX349" s="11" t="s">
        <v>244</v>
      </c>
      <c r="AY349" s="176" t="s">
        <v>329</v>
      </c>
    </row>
    <row r="350" spans="2:51" s="11" customFormat="1" ht="22.5" customHeight="1">
      <c r="B350" s="173"/>
      <c r="D350" s="171" t="s">
        <v>336</v>
      </c>
      <c r="E350" s="174" t="s">
        <v>192</v>
      </c>
      <c r="F350" s="175" t="s">
        <v>597</v>
      </c>
      <c r="H350" s="176" t="s">
        <v>192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6" t="s">
        <v>336</v>
      </c>
      <c r="AU350" s="176" t="s">
        <v>253</v>
      </c>
      <c r="AV350" s="11" t="s">
        <v>194</v>
      </c>
      <c r="AW350" s="11" t="s">
        <v>208</v>
      </c>
      <c r="AX350" s="11" t="s">
        <v>244</v>
      </c>
      <c r="AY350" s="176" t="s">
        <v>329</v>
      </c>
    </row>
    <row r="351" spans="2:51" s="13" customFormat="1" ht="22.5" customHeight="1">
      <c r="B351" s="192"/>
      <c r="D351" s="193" t="s">
        <v>336</v>
      </c>
      <c r="E351" s="194" t="s">
        <v>192</v>
      </c>
      <c r="F351" s="195" t="s">
        <v>598</v>
      </c>
      <c r="H351" s="196">
        <v>500</v>
      </c>
      <c r="I351" s="197"/>
      <c r="L351" s="192"/>
      <c r="M351" s="198"/>
      <c r="N351" s="199"/>
      <c r="O351" s="199"/>
      <c r="P351" s="199"/>
      <c r="Q351" s="199"/>
      <c r="R351" s="199"/>
      <c r="S351" s="199"/>
      <c r="T351" s="200"/>
      <c r="AT351" s="201" t="s">
        <v>336</v>
      </c>
      <c r="AU351" s="201" t="s">
        <v>253</v>
      </c>
      <c r="AV351" s="13" t="s">
        <v>253</v>
      </c>
      <c r="AW351" s="13" t="s">
        <v>208</v>
      </c>
      <c r="AX351" s="13" t="s">
        <v>194</v>
      </c>
      <c r="AY351" s="201" t="s">
        <v>329</v>
      </c>
    </row>
    <row r="352" spans="2:65" s="1" customFormat="1" ht="22.5" customHeight="1">
      <c r="B352" s="158"/>
      <c r="C352" s="159" t="s">
        <v>599</v>
      </c>
      <c r="D352" s="159" t="s">
        <v>330</v>
      </c>
      <c r="E352" s="160" t="s">
        <v>600</v>
      </c>
      <c r="F352" s="161" t="s">
        <v>601</v>
      </c>
      <c r="G352" s="162" t="s">
        <v>350</v>
      </c>
      <c r="H352" s="163">
        <v>400</v>
      </c>
      <c r="I352" s="164"/>
      <c r="J352" s="165">
        <f>ROUND(I352*H352,2)</f>
        <v>0</v>
      </c>
      <c r="K352" s="161" t="s">
        <v>351</v>
      </c>
      <c r="L352" s="35"/>
      <c r="M352" s="166" t="s">
        <v>192</v>
      </c>
      <c r="N352" s="167" t="s">
        <v>215</v>
      </c>
      <c r="O352" s="36"/>
      <c r="P352" s="168">
        <f>O352*H352</f>
        <v>0</v>
      </c>
      <c r="Q352" s="168">
        <v>0.0094</v>
      </c>
      <c r="R352" s="168">
        <f>Q352*H352</f>
        <v>3.7600000000000002</v>
      </c>
      <c r="S352" s="168">
        <v>0</v>
      </c>
      <c r="T352" s="169">
        <f>S352*H352</f>
        <v>0</v>
      </c>
      <c r="AR352" s="18" t="s">
        <v>333</v>
      </c>
      <c r="AT352" s="18" t="s">
        <v>330</v>
      </c>
      <c r="AU352" s="18" t="s">
        <v>253</v>
      </c>
      <c r="AY352" s="18" t="s">
        <v>329</v>
      </c>
      <c r="BE352" s="170">
        <f>IF(N352="základní",J352,0)</f>
        <v>0</v>
      </c>
      <c r="BF352" s="170">
        <f>IF(N352="snížená",J352,0)</f>
        <v>0</v>
      </c>
      <c r="BG352" s="170">
        <f>IF(N352="zákl. přenesená",J352,0)</f>
        <v>0</v>
      </c>
      <c r="BH352" s="170">
        <f>IF(N352="sníž. přenesená",J352,0)</f>
        <v>0</v>
      </c>
      <c r="BI352" s="170">
        <f>IF(N352="nulová",J352,0)</f>
        <v>0</v>
      </c>
      <c r="BJ352" s="18" t="s">
        <v>194</v>
      </c>
      <c r="BK352" s="170">
        <f>ROUND(I352*H352,2)</f>
        <v>0</v>
      </c>
      <c r="BL352" s="18" t="s">
        <v>333</v>
      </c>
      <c r="BM352" s="18" t="s">
        <v>602</v>
      </c>
    </row>
    <row r="353" spans="2:47" s="1" customFormat="1" ht="22.5" customHeight="1">
      <c r="B353" s="35"/>
      <c r="D353" s="171" t="s">
        <v>335</v>
      </c>
      <c r="F353" s="172" t="s">
        <v>601</v>
      </c>
      <c r="I353" s="134"/>
      <c r="L353" s="35"/>
      <c r="M353" s="65"/>
      <c r="N353" s="36"/>
      <c r="O353" s="36"/>
      <c r="P353" s="36"/>
      <c r="Q353" s="36"/>
      <c r="R353" s="36"/>
      <c r="S353" s="36"/>
      <c r="T353" s="66"/>
      <c r="AT353" s="18" t="s">
        <v>335</v>
      </c>
      <c r="AU353" s="18" t="s">
        <v>253</v>
      </c>
    </row>
    <row r="354" spans="2:51" s="11" customFormat="1" ht="22.5" customHeight="1">
      <c r="B354" s="173"/>
      <c r="D354" s="171" t="s">
        <v>336</v>
      </c>
      <c r="E354" s="174" t="s">
        <v>192</v>
      </c>
      <c r="F354" s="175" t="s">
        <v>603</v>
      </c>
      <c r="H354" s="176" t="s">
        <v>192</v>
      </c>
      <c r="I354" s="177"/>
      <c r="L354" s="173"/>
      <c r="M354" s="178"/>
      <c r="N354" s="179"/>
      <c r="O354" s="179"/>
      <c r="P354" s="179"/>
      <c r="Q354" s="179"/>
      <c r="R354" s="179"/>
      <c r="S354" s="179"/>
      <c r="T354" s="180"/>
      <c r="AT354" s="176" t="s">
        <v>336</v>
      </c>
      <c r="AU354" s="176" t="s">
        <v>253</v>
      </c>
      <c r="AV354" s="11" t="s">
        <v>194</v>
      </c>
      <c r="AW354" s="11" t="s">
        <v>208</v>
      </c>
      <c r="AX354" s="11" t="s">
        <v>244</v>
      </c>
      <c r="AY354" s="176" t="s">
        <v>329</v>
      </c>
    </row>
    <row r="355" spans="2:51" s="13" customFormat="1" ht="22.5" customHeight="1">
      <c r="B355" s="192"/>
      <c r="D355" s="193" t="s">
        <v>336</v>
      </c>
      <c r="E355" s="194" t="s">
        <v>192</v>
      </c>
      <c r="F355" s="195" t="s">
        <v>604</v>
      </c>
      <c r="H355" s="196">
        <v>400</v>
      </c>
      <c r="I355" s="197"/>
      <c r="L355" s="192"/>
      <c r="M355" s="198"/>
      <c r="N355" s="199"/>
      <c r="O355" s="199"/>
      <c r="P355" s="199"/>
      <c r="Q355" s="199"/>
      <c r="R355" s="199"/>
      <c r="S355" s="199"/>
      <c r="T355" s="200"/>
      <c r="AT355" s="201" t="s">
        <v>336</v>
      </c>
      <c r="AU355" s="201" t="s">
        <v>253</v>
      </c>
      <c r="AV355" s="13" t="s">
        <v>253</v>
      </c>
      <c r="AW355" s="13" t="s">
        <v>208</v>
      </c>
      <c r="AX355" s="13" t="s">
        <v>194</v>
      </c>
      <c r="AY355" s="201" t="s">
        <v>329</v>
      </c>
    </row>
    <row r="356" spans="2:65" s="1" customFormat="1" ht="22.5" customHeight="1">
      <c r="B356" s="158"/>
      <c r="C356" s="159" t="s">
        <v>605</v>
      </c>
      <c r="D356" s="159" t="s">
        <v>330</v>
      </c>
      <c r="E356" s="160" t="s">
        <v>606</v>
      </c>
      <c r="F356" s="161" t="s">
        <v>607</v>
      </c>
      <c r="G356" s="162" t="s">
        <v>350</v>
      </c>
      <c r="H356" s="163">
        <v>400</v>
      </c>
      <c r="I356" s="164"/>
      <c r="J356" s="165">
        <f>ROUND(I356*H356,2)</f>
        <v>0</v>
      </c>
      <c r="K356" s="161" t="s">
        <v>351</v>
      </c>
      <c r="L356" s="35"/>
      <c r="M356" s="166" t="s">
        <v>192</v>
      </c>
      <c r="N356" s="167" t="s">
        <v>215</v>
      </c>
      <c r="O356" s="36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AR356" s="18" t="s">
        <v>333</v>
      </c>
      <c r="AT356" s="18" t="s">
        <v>330</v>
      </c>
      <c r="AU356" s="18" t="s">
        <v>253</v>
      </c>
      <c r="AY356" s="18" t="s">
        <v>329</v>
      </c>
      <c r="BE356" s="170">
        <f>IF(N356="základní",J356,0)</f>
        <v>0</v>
      </c>
      <c r="BF356" s="170">
        <f>IF(N356="snížená",J356,0)</f>
        <v>0</v>
      </c>
      <c r="BG356" s="170">
        <f>IF(N356="zákl. přenesená",J356,0)</f>
        <v>0</v>
      </c>
      <c r="BH356" s="170">
        <f>IF(N356="sníž. přenesená",J356,0)</f>
        <v>0</v>
      </c>
      <c r="BI356" s="170">
        <f>IF(N356="nulová",J356,0)</f>
        <v>0</v>
      </c>
      <c r="BJ356" s="18" t="s">
        <v>194</v>
      </c>
      <c r="BK356" s="170">
        <f>ROUND(I356*H356,2)</f>
        <v>0</v>
      </c>
      <c r="BL356" s="18" t="s">
        <v>333</v>
      </c>
      <c r="BM356" s="18" t="s">
        <v>608</v>
      </c>
    </row>
    <row r="357" spans="2:47" s="1" customFormat="1" ht="22.5" customHeight="1">
      <c r="B357" s="35"/>
      <c r="D357" s="193" t="s">
        <v>335</v>
      </c>
      <c r="F357" s="218" t="s">
        <v>607</v>
      </c>
      <c r="I357" s="134"/>
      <c r="L357" s="35"/>
      <c r="M357" s="65"/>
      <c r="N357" s="36"/>
      <c r="O357" s="36"/>
      <c r="P357" s="36"/>
      <c r="Q357" s="36"/>
      <c r="R357" s="36"/>
      <c r="S357" s="36"/>
      <c r="T357" s="66"/>
      <c r="AT357" s="18" t="s">
        <v>335</v>
      </c>
      <c r="AU357" s="18" t="s">
        <v>253</v>
      </c>
    </row>
    <row r="358" spans="2:65" s="1" customFormat="1" ht="44.25" customHeight="1">
      <c r="B358" s="158"/>
      <c r="C358" s="159" t="s">
        <v>609</v>
      </c>
      <c r="D358" s="159" t="s">
        <v>330</v>
      </c>
      <c r="E358" s="160" t="s">
        <v>610</v>
      </c>
      <c r="F358" s="161" t="s">
        <v>611</v>
      </c>
      <c r="G358" s="162" t="s">
        <v>612</v>
      </c>
      <c r="H358" s="163">
        <v>25</v>
      </c>
      <c r="I358" s="164"/>
      <c r="J358" s="165">
        <f>ROUND(I358*H358,2)</f>
        <v>0</v>
      </c>
      <c r="K358" s="161" t="s">
        <v>192</v>
      </c>
      <c r="L358" s="35"/>
      <c r="M358" s="166" t="s">
        <v>192</v>
      </c>
      <c r="N358" s="167" t="s">
        <v>215</v>
      </c>
      <c r="O358" s="36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AR358" s="18" t="s">
        <v>333</v>
      </c>
      <c r="AT358" s="18" t="s">
        <v>330</v>
      </c>
      <c r="AU358" s="18" t="s">
        <v>253</v>
      </c>
      <c r="AY358" s="18" t="s">
        <v>329</v>
      </c>
      <c r="BE358" s="170">
        <f>IF(N358="základní",J358,0)</f>
        <v>0</v>
      </c>
      <c r="BF358" s="170">
        <f>IF(N358="snížená",J358,0)</f>
        <v>0</v>
      </c>
      <c r="BG358" s="170">
        <f>IF(N358="zákl. přenesená",J358,0)</f>
        <v>0</v>
      </c>
      <c r="BH358" s="170">
        <f>IF(N358="sníž. přenesená",J358,0)</f>
        <v>0</v>
      </c>
      <c r="BI358" s="170">
        <f>IF(N358="nulová",J358,0)</f>
        <v>0</v>
      </c>
      <c r="BJ358" s="18" t="s">
        <v>194</v>
      </c>
      <c r="BK358" s="170">
        <f>ROUND(I358*H358,2)</f>
        <v>0</v>
      </c>
      <c r="BL358" s="18" t="s">
        <v>333</v>
      </c>
      <c r="BM358" s="18" t="s">
        <v>613</v>
      </c>
    </row>
    <row r="359" spans="2:47" s="1" customFormat="1" ht="42" customHeight="1">
      <c r="B359" s="35"/>
      <c r="D359" s="171" t="s">
        <v>335</v>
      </c>
      <c r="F359" s="172" t="s">
        <v>611</v>
      </c>
      <c r="I359" s="134"/>
      <c r="L359" s="35"/>
      <c r="M359" s="65"/>
      <c r="N359" s="36"/>
      <c r="O359" s="36"/>
      <c r="P359" s="36"/>
      <c r="Q359" s="36"/>
      <c r="R359" s="36"/>
      <c r="S359" s="36"/>
      <c r="T359" s="66"/>
      <c r="AT359" s="18" t="s">
        <v>335</v>
      </c>
      <c r="AU359" s="18" t="s">
        <v>253</v>
      </c>
    </row>
    <row r="360" spans="2:51" s="11" customFormat="1" ht="22.5" customHeight="1">
      <c r="B360" s="173"/>
      <c r="D360" s="171" t="s">
        <v>336</v>
      </c>
      <c r="E360" s="174" t="s">
        <v>192</v>
      </c>
      <c r="F360" s="175" t="s">
        <v>603</v>
      </c>
      <c r="H360" s="176" t="s">
        <v>192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6" t="s">
        <v>336</v>
      </c>
      <c r="AU360" s="176" t="s">
        <v>253</v>
      </c>
      <c r="AV360" s="11" t="s">
        <v>194</v>
      </c>
      <c r="AW360" s="11" t="s">
        <v>208</v>
      </c>
      <c r="AX360" s="11" t="s">
        <v>244</v>
      </c>
      <c r="AY360" s="176" t="s">
        <v>329</v>
      </c>
    </row>
    <row r="361" spans="2:51" s="13" customFormat="1" ht="22.5" customHeight="1">
      <c r="B361" s="192"/>
      <c r="D361" s="171" t="s">
        <v>336</v>
      </c>
      <c r="E361" s="201" t="s">
        <v>192</v>
      </c>
      <c r="F361" s="202" t="s">
        <v>609</v>
      </c>
      <c r="H361" s="203">
        <v>25</v>
      </c>
      <c r="I361" s="197"/>
      <c r="L361" s="192"/>
      <c r="M361" s="198"/>
      <c r="N361" s="199"/>
      <c r="O361" s="199"/>
      <c r="P361" s="199"/>
      <c r="Q361" s="199"/>
      <c r="R361" s="199"/>
      <c r="S361" s="199"/>
      <c r="T361" s="200"/>
      <c r="AT361" s="201" t="s">
        <v>336</v>
      </c>
      <c r="AU361" s="201" t="s">
        <v>253</v>
      </c>
      <c r="AV361" s="13" t="s">
        <v>253</v>
      </c>
      <c r="AW361" s="13" t="s">
        <v>208</v>
      </c>
      <c r="AX361" s="13" t="s">
        <v>194</v>
      </c>
      <c r="AY361" s="201" t="s">
        <v>329</v>
      </c>
    </row>
    <row r="362" spans="2:63" s="10" customFormat="1" ht="29.25" customHeight="1">
      <c r="B362" s="146"/>
      <c r="D362" s="147" t="s">
        <v>243</v>
      </c>
      <c r="E362" s="190" t="s">
        <v>253</v>
      </c>
      <c r="F362" s="190" t="s">
        <v>614</v>
      </c>
      <c r="I362" s="149"/>
      <c r="J362" s="191">
        <f>BK362</f>
        <v>0</v>
      </c>
      <c r="L362" s="146"/>
      <c r="M362" s="151"/>
      <c r="N362" s="152"/>
      <c r="O362" s="152"/>
      <c r="P362" s="153">
        <f>SUM(P363:P376)</f>
        <v>0</v>
      </c>
      <c r="Q362" s="152"/>
      <c r="R362" s="153">
        <f>SUM(R363:R376)</f>
        <v>6.423153439999999</v>
      </c>
      <c r="S362" s="152"/>
      <c r="T362" s="154">
        <f>SUM(T363:T376)</f>
        <v>0</v>
      </c>
      <c r="AR362" s="155" t="s">
        <v>194</v>
      </c>
      <c r="AT362" s="156" t="s">
        <v>243</v>
      </c>
      <c r="AU362" s="156" t="s">
        <v>194</v>
      </c>
      <c r="AY362" s="155" t="s">
        <v>329</v>
      </c>
      <c r="BK362" s="157">
        <f>SUM(BK363:BK376)</f>
        <v>0</v>
      </c>
    </row>
    <row r="363" spans="2:65" s="1" customFormat="1" ht="22.5" customHeight="1">
      <c r="B363" s="158"/>
      <c r="C363" s="159" t="s">
        <v>615</v>
      </c>
      <c r="D363" s="159" t="s">
        <v>330</v>
      </c>
      <c r="E363" s="160" t="s">
        <v>616</v>
      </c>
      <c r="F363" s="161" t="s">
        <v>617</v>
      </c>
      <c r="G363" s="162" t="s">
        <v>379</v>
      </c>
      <c r="H363" s="163">
        <v>0.35</v>
      </c>
      <c r="I363" s="164"/>
      <c r="J363" s="165">
        <f>ROUND(I363*H363,2)</f>
        <v>0</v>
      </c>
      <c r="K363" s="161" t="s">
        <v>351</v>
      </c>
      <c r="L363" s="35"/>
      <c r="M363" s="166" t="s">
        <v>192</v>
      </c>
      <c r="N363" s="167" t="s">
        <v>215</v>
      </c>
      <c r="O363" s="36"/>
      <c r="P363" s="168">
        <f>O363*H363</f>
        <v>0</v>
      </c>
      <c r="Q363" s="168">
        <v>1.98</v>
      </c>
      <c r="R363" s="168">
        <f>Q363*H363</f>
        <v>0.693</v>
      </c>
      <c r="S363" s="168">
        <v>0</v>
      </c>
      <c r="T363" s="169">
        <f>S363*H363</f>
        <v>0</v>
      </c>
      <c r="AR363" s="18" t="s">
        <v>333</v>
      </c>
      <c r="AT363" s="18" t="s">
        <v>330</v>
      </c>
      <c r="AU363" s="18" t="s">
        <v>253</v>
      </c>
      <c r="AY363" s="18" t="s">
        <v>329</v>
      </c>
      <c r="BE363" s="170">
        <f>IF(N363="základní",J363,0)</f>
        <v>0</v>
      </c>
      <c r="BF363" s="170">
        <f>IF(N363="snížená",J363,0)</f>
        <v>0</v>
      </c>
      <c r="BG363" s="170">
        <f>IF(N363="zákl. přenesená",J363,0)</f>
        <v>0</v>
      </c>
      <c r="BH363" s="170">
        <f>IF(N363="sníž. přenesená",J363,0)</f>
        <v>0</v>
      </c>
      <c r="BI363" s="170">
        <f>IF(N363="nulová",J363,0)</f>
        <v>0</v>
      </c>
      <c r="BJ363" s="18" t="s">
        <v>194</v>
      </c>
      <c r="BK363" s="170">
        <f>ROUND(I363*H363,2)</f>
        <v>0</v>
      </c>
      <c r="BL363" s="18" t="s">
        <v>333</v>
      </c>
      <c r="BM363" s="18" t="s">
        <v>618</v>
      </c>
    </row>
    <row r="364" spans="2:47" s="1" customFormat="1" ht="22.5" customHeight="1">
      <c r="B364" s="35"/>
      <c r="D364" s="171" t="s">
        <v>335</v>
      </c>
      <c r="F364" s="172" t="s">
        <v>617</v>
      </c>
      <c r="I364" s="134"/>
      <c r="L364" s="35"/>
      <c r="M364" s="65"/>
      <c r="N364" s="36"/>
      <c r="O364" s="36"/>
      <c r="P364" s="36"/>
      <c r="Q364" s="36"/>
      <c r="R364" s="36"/>
      <c r="S364" s="36"/>
      <c r="T364" s="66"/>
      <c r="AT364" s="18" t="s">
        <v>335</v>
      </c>
      <c r="AU364" s="18" t="s">
        <v>253</v>
      </c>
    </row>
    <row r="365" spans="2:51" s="11" customFormat="1" ht="22.5" customHeight="1">
      <c r="B365" s="173"/>
      <c r="D365" s="171" t="s">
        <v>336</v>
      </c>
      <c r="E365" s="174" t="s">
        <v>192</v>
      </c>
      <c r="F365" s="175" t="s">
        <v>619</v>
      </c>
      <c r="H365" s="176" t="s">
        <v>192</v>
      </c>
      <c r="I365" s="177"/>
      <c r="L365" s="173"/>
      <c r="M365" s="178"/>
      <c r="N365" s="179"/>
      <c r="O365" s="179"/>
      <c r="P365" s="179"/>
      <c r="Q365" s="179"/>
      <c r="R365" s="179"/>
      <c r="S365" s="179"/>
      <c r="T365" s="180"/>
      <c r="AT365" s="176" t="s">
        <v>336</v>
      </c>
      <c r="AU365" s="176" t="s">
        <v>253</v>
      </c>
      <c r="AV365" s="11" t="s">
        <v>194</v>
      </c>
      <c r="AW365" s="11" t="s">
        <v>208</v>
      </c>
      <c r="AX365" s="11" t="s">
        <v>244</v>
      </c>
      <c r="AY365" s="176" t="s">
        <v>329</v>
      </c>
    </row>
    <row r="366" spans="2:51" s="13" customFormat="1" ht="22.5" customHeight="1">
      <c r="B366" s="192"/>
      <c r="D366" s="193" t="s">
        <v>336</v>
      </c>
      <c r="E366" s="194" t="s">
        <v>192</v>
      </c>
      <c r="F366" s="195" t="s">
        <v>620</v>
      </c>
      <c r="H366" s="196">
        <v>0.35</v>
      </c>
      <c r="I366" s="197"/>
      <c r="L366" s="192"/>
      <c r="M366" s="198"/>
      <c r="N366" s="199"/>
      <c r="O366" s="199"/>
      <c r="P366" s="199"/>
      <c r="Q366" s="199"/>
      <c r="R366" s="199"/>
      <c r="S366" s="199"/>
      <c r="T366" s="200"/>
      <c r="AT366" s="201" t="s">
        <v>336</v>
      </c>
      <c r="AU366" s="201" t="s">
        <v>253</v>
      </c>
      <c r="AV366" s="13" t="s">
        <v>253</v>
      </c>
      <c r="AW366" s="13" t="s">
        <v>208</v>
      </c>
      <c r="AX366" s="13" t="s">
        <v>194</v>
      </c>
      <c r="AY366" s="201" t="s">
        <v>329</v>
      </c>
    </row>
    <row r="367" spans="2:65" s="1" customFormat="1" ht="22.5" customHeight="1">
      <c r="B367" s="158"/>
      <c r="C367" s="159" t="s">
        <v>621</v>
      </c>
      <c r="D367" s="159" t="s">
        <v>330</v>
      </c>
      <c r="E367" s="160" t="s">
        <v>622</v>
      </c>
      <c r="F367" s="161" t="s">
        <v>623</v>
      </c>
      <c r="G367" s="162" t="s">
        <v>379</v>
      </c>
      <c r="H367" s="163">
        <v>2.536</v>
      </c>
      <c r="I367" s="164"/>
      <c r="J367" s="165">
        <f>ROUND(I367*H367,2)</f>
        <v>0</v>
      </c>
      <c r="K367" s="161" t="s">
        <v>351</v>
      </c>
      <c r="L367" s="35"/>
      <c r="M367" s="166" t="s">
        <v>192</v>
      </c>
      <c r="N367" s="167" t="s">
        <v>215</v>
      </c>
      <c r="O367" s="36"/>
      <c r="P367" s="168">
        <f>O367*H367</f>
        <v>0</v>
      </c>
      <c r="Q367" s="168">
        <v>2.25634</v>
      </c>
      <c r="R367" s="168">
        <f>Q367*H367</f>
        <v>5.722078239999999</v>
      </c>
      <c r="S367" s="168">
        <v>0</v>
      </c>
      <c r="T367" s="169">
        <f>S367*H367</f>
        <v>0</v>
      </c>
      <c r="AR367" s="18" t="s">
        <v>333</v>
      </c>
      <c r="AT367" s="18" t="s">
        <v>330</v>
      </c>
      <c r="AU367" s="18" t="s">
        <v>253</v>
      </c>
      <c r="AY367" s="18" t="s">
        <v>329</v>
      </c>
      <c r="BE367" s="170">
        <f>IF(N367="základní",J367,0)</f>
        <v>0</v>
      </c>
      <c r="BF367" s="170">
        <f>IF(N367="snížená",J367,0)</f>
        <v>0</v>
      </c>
      <c r="BG367" s="170">
        <f>IF(N367="zákl. přenesená",J367,0)</f>
        <v>0</v>
      </c>
      <c r="BH367" s="170">
        <f>IF(N367="sníž. přenesená",J367,0)</f>
        <v>0</v>
      </c>
      <c r="BI367" s="170">
        <f>IF(N367="nulová",J367,0)</f>
        <v>0</v>
      </c>
      <c r="BJ367" s="18" t="s">
        <v>194</v>
      </c>
      <c r="BK367" s="170">
        <f>ROUND(I367*H367,2)</f>
        <v>0</v>
      </c>
      <c r="BL367" s="18" t="s">
        <v>333</v>
      </c>
      <c r="BM367" s="18" t="s">
        <v>624</v>
      </c>
    </row>
    <row r="368" spans="2:47" s="1" customFormat="1" ht="22.5" customHeight="1">
      <c r="B368" s="35"/>
      <c r="D368" s="171" t="s">
        <v>335</v>
      </c>
      <c r="F368" s="172" t="s">
        <v>623</v>
      </c>
      <c r="I368" s="134"/>
      <c r="L368" s="35"/>
      <c r="M368" s="65"/>
      <c r="N368" s="36"/>
      <c r="O368" s="36"/>
      <c r="P368" s="36"/>
      <c r="Q368" s="36"/>
      <c r="R368" s="36"/>
      <c r="S368" s="36"/>
      <c r="T368" s="66"/>
      <c r="AT368" s="18" t="s">
        <v>335</v>
      </c>
      <c r="AU368" s="18" t="s">
        <v>253</v>
      </c>
    </row>
    <row r="369" spans="2:51" s="11" customFormat="1" ht="22.5" customHeight="1">
      <c r="B369" s="173"/>
      <c r="D369" s="171" t="s">
        <v>336</v>
      </c>
      <c r="E369" s="174" t="s">
        <v>192</v>
      </c>
      <c r="F369" s="175" t="s">
        <v>625</v>
      </c>
      <c r="H369" s="176" t="s">
        <v>192</v>
      </c>
      <c r="I369" s="177"/>
      <c r="L369" s="173"/>
      <c r="M369" s="178"/>
      <c r="N369" s="179"/>
      <c r="O369" s="179"/>
      <c r="P369" s="179"/>
      <c r="Q369" s="179"/>
      <c r="R369" s="179"/>
      <c r="S369" s="179"/>
      <c r="T369" s="180"/>
      <c r="AT369" s="176" t="s">
        <v>336</v>
      </c>
      <c r="AU369" s="176" t="s">
        <v>253</v>
      </c>
      <c r="AV369" s="11" t="s">
        <v>194</v>
      </c>
      <c r="AW369" s="11" t="s">
        <v>208</v>
      </c>
      <c r="AX369" s="11" t="s">
        <v>244</v>
      </c>
      <c r="AY369" s="176" t="s">
        <v>329</v>
      </c>
    </row>
    <row r="370" spans="2:51" s="13" customFormat="1" ht="22.5" customHeight="1">
      <c r="B370" s="192"/>
      <c r="D370" s="193" t="s">
        <v>336</v>
      </c>
      <c r="E370" s="194" t="s">
        <v>192</v>
      </c>
      <c r="F370" s="195" t="s">
        <v>626</v>
      </c>
      <c r="H370" s="196">
        <v>2.536</v>
      </c>
      <c r="I370" s="197"/>
      <c r="L370" s="192"/>
      <c r="M370" s="198"/>
      <c r="N370" s="199"/>
      <c r="O370" s="199"/>
      <c r="P370" s="199"/>
      <c r="Q370" s="199"/>
      <c r="R370" s="199"/>
      <c r="S370" s="199"/>
      <c r="T370" s="200"/>
      <c r="AT370" s="201" t="s">
        <v>336</v>
      </c>
      <c r="AU370" s="201" t="s">
        <v>253</v>
      </c>
      <c r="AV370" s="13" t="s">
        <v>253</v>
      </c>
      <c r="AW370" s="13" t="s">
        <v>208</v>
      </c>
      <c r="AX370" s="13" t="s">
        <v>194</v>
      </c>
      <c r="AY370" s="201" t="s">
        <v>329</v>
      </c>
    </row>
    <row r="371" spans="2:65" s="1" customFormat="1" ht="22.5" customHeight="1">
      <c r="B371" s="158"/>
      <c r="C371" s="159" t="s">
        <v>627</v>
      </c>
      <c r="D371" s="159" t="s">
        <v>330</v>
      </c>
      <c r="E371" s="160" t="s">
        <v>628</v>
      </c>
      <c r="F371" s="161" t="s">
        <v>629</v>
      </c>
      <c r="G371" s="162" t="s">
        <v>350</v>
      </c>
      <c r="H371" s="163">
        <v>7.84</v>
      </c>
      <c r="I371" s="164"/>
      <c r="J371" s="165">
        <f>ROUND(I371*H371,2)</f>
        <v>0</v>
      </c>
      <c r="K371" s="161" t="s">
        <v>351</v>
      </c>
      <c r="L371" s="35"/>
      <c r="M371" s="166" t="s">
        <v>192</v>
      </c>
      <c r="N371" s="167" t="s">
        <v>215</v>
      </c>
      <c r="O371" s="36"/>
      <c r="P371" s="168">
        <f>O371*H371</f>
        <v>0</v>
      </c>
      <c r="Q371" s="168">
        <v>0.00103</v>
      </c>
      <c r="R371" s="168">
        <f>Q371*H371</f>
        <v>0.008075200000000001</v>
      </c>
      <c r="S371" s="168">
        <v>0</v>
      </c>
      <c r="T371" s="169">
        <f>S371*H371</f>
        <v>0</v>
      </c>
      <c r="AR371" s="18" t="s">
        <v>333</v>
      </c>
      <c r="AT371" s="18" t="s">
        <v>330</v>
      </c>
      <c r="AU371" s="18" t="s">
        <v>253</v>
      </c>
      <c r="AY371" s="18" t="s">
        <v>329</v>
      </c>
      <c r="BE371" s="170">
        <f>IF(N371="základní",J371,0)</f>
        <v>0</v>
      </c>
      <c r="BF371" s="170">
        <f>IF(N371="snížená",J371,0)</f>
        <v>0</v>
      </c>
      <c r="BG371" s="170">
        <f>IF(N371="zákl. přenesená",J371,0)</f>
        <v>0</v>
      </c>
      <c r="BH371" s="170">
        <f>IF(N371="sníž. přenesená",J371,0)</f>
        <v>0</v>
      </c>
      <c r="BI371" s="170">
        <f>IF(N371="nulová",J371,0)</f>
        <v>0</v>
      </c>
      <c r="BJ371" s="18" t="s">
        <v>194</v>
      </c>
      <c r="BK371" s="170">
        <f>ROUND(I371*H371,2)</f>
        <v>0</v>
      </c>
      <c r="BL371" s="18" t="s">
        <v>333</v>
      </c>
      <c r="BM371" s="18" t="s">
        <v>630</v>
      </c>
    </row>
    <row r="372" spans="2:47" s="1" customFormat="1" ht="22.5" customHeight="1">
      <c r="B372" s="35"/>
      <c r="D372" s="171" t="s">
        <v>335</v>
      </c>
      <c r="F372" s="172" t="s">
        <v>629</v>
      </c>
      <c r="I372" s="134"/>
      <c r="L372" s="35"/>
      <c r="M372" s="65"/>
      <c r="N372" s="36"/>
      <c r="O372" s="36"/>
      <c r="P372" s="36"/>
      <c r="Q372" s="36"/>
      <c r="R372" s="36"/>
      <c r="S372" s="36"/>
      <c r="T372" s="66"/>
      <c r="AT372" s="18" t="s">
        <v>335</v>
      </c>
      <c r="AU372" s="18" t="s">
        <v>253</v>
      </c>
    </row>
    <row r="373" spans="2:51" s="11" customFormat="1" ht="22.5" customHeight="1">
      <c r="B373" s="173"/>
      <c r="D373" s="171" t="s">
        <v>336</v>
      </c>
      <c r="E373" s="174" t="s">
        <v>192</v>
      </c>
      <c r="F373" s="175" t="s">
        <v>631</v>
      </c>
      <c r="H373" s="176" t="s">
        <v>192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6" t="s">
        <v>336</v>
      </c>
      <c r="AU373" s="176" t="s">
        <v>253</v>
      </c>
      <c r="AV373" s="11" t="s">
        <v>194</v>
      </c>
      <c r="AW373" s="11" t="s">
        <v>208</v>
      </c>
      <c r="AX373" s="11" t="s">
        <v>244</v>
      </c>
      <c r="AY373" s="176" t="s">
        <v>329</v>
      </c>
    </row>
    <row r="374" spans="2:51" s="13" customFormat="1" ht="22.5" customHeight="1">
      <c r="B374" s="192"/>
      <c r="D374" s="193" t="s">
        <v>336</v>
      </c>
      <c r="E374" s="194" t="s">
        <v>192</v>
      </c>
      <c r="F374" s="195" t="s">
        <v>632</v>
      </c>
      <c r="H374" s="196">
        <v>7.84</v>
      </c>
      <c r="I374" s="197"/>
      <c r="L374" s="192"/>
      <c r="M374" s="198"/>
      <c r="N374" s="199"/>
      <c r="O374" s="199"/>
      <c r="P374" s="199"/>
      <c r="Q374" s="199"/>
      <c r="R374" s="199"/>
      <c r="S374" s="199"/>
      <c r="T374" s="200"/>
      <c r="AT374" s="201" t="s">
        <v>336</v>
      </c>
      <c r="AU374" s="201" t="s">
        <v>253</v>
      </c>
      <c r="AV374" s="13" t="s">
        <v>253</v>
      </c>
      <c r="AW374" s="13" t="s">
        <v>208</v>
      </c>
      <c r="AX374" s="13" t="s">
        <v>194</v>
      </c>
      <c r="AY374" s="201" t="s">
        <v>329</v>
      </c>
    </row>
    <row r="375" spans="2:65" s="1" customFormat="1" ht="22.5" customHeight="1">
      <c r="B375" s="158"/>
      <c r="C375" s="159" t="s">
        <v>633</v>
      </c>
      <c r="D375" s="159" t="s">
        <v>330</v>
      </c>
      <c r="E375" s="160" t="s">
        <v>634</v>
      </c>
      <c r="F375" s="161" t="s">
        <v>635</v>
      </c>
      <c r="G375" s="162" t="s">
        <v>350</v>
      </c>
      <c r="H375" s="163">
        <v>7.84</v>
      </c>
      <c r="I375" s="164"/>
      <c r="J375" s="165">
        <f>ROUND(I375*H375,2)</f>
        <v>0</v>
      </c>
      <c r="K375" s="161" t="s">
        <v>351</v>
      </c>
      <c r="L375" s="35"/>
      <c r="M375" s="166" t="s">
        <v>192</v>
      </c>
      <c r="N375" s="167" t="s">
        <v>215</v>
      </c>
      <c r="O375" s="36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AR375" s="18" t="s">
        <v>333</v>
      </c>
      <c r="AT375" s="18" t="s">
        <v>330</v>
      </c>
      <c r="AU375" s="18" t="s">
        <v>253</v>
      </c>
      <c r="AY375" s="18" t="s">
        <v>329</v>
      </c>
      <c r="BE375" s="170">
        <f>IF(N375="základní",J375,0)</f>
        <v>0</v>
      </c>
      <c r="BF375" s="170">
        <f>IF(N375="snížená",J375,0)</f>
        <v>0</v>
      </c>
      <c r="BG375" s="170">
        <f>IF(N375="zákl. přenesená",J375,0)</f>
        <v>0</v>
      </c>
      <c r="BH375" s="170">
        <f>IF(N375="sníž. přenesená",J375,0)</f>
        <v>0</v>
      </c>
      <c r="BI375" s="170">
        <f>IF(N375="nulová",J375,0)</f>
        <v>0</v>
      </c>
      <c r="BJ375" s="18" t="s">
        <v>194</v>
      </c>
      <c r="BK375" s="170">
        <f>ROUND(I375*H375,2)</f>
        <v>0</v>
      </c>
      <c r="BL375" s="18" t="s">
        <v>333</v>
      </c>
      <c r="BM375" s="18" t="s">
        <v>636</v>
      </c>
    </row>
    <row r="376" spans="2:47" s="1" customFormat="1" ht="22.5" customHeight="1">
      <c r="B376" s="35"/>
      <c r="D376" s="171" t="s">
        <v>335</v>
      </c>
      <c r="F376" s="172" t="s">
        <v>635</v>
      </c>
      <c r="I376" s="134"/>
      <c r="L376" s="35"/>
      <c r="M376" s="65"/>
      <c r="N376" s="36"/>
      <c r="O376" s="36"/>
      <c r="P376" s="36"/>
      <c r="Q376" s="36"/>
      <c r="R376" s="36"/>
      <c r="S376" s="36"/>
      <c r="T376" s="66"/>
      <c r="AT376" s="18" t="s">
        <v>335</v>
      </c>
      <c r="AU376" s="18" t="s">
        <v>253</v>
      </c>
    </row>
    <row r="377" spans="2:63" s="10" customFormat="1" ht="29.25" customHeight="1">
      <c r="B377" s="146"/>
      <c r="D377" s="147" t="s">
        <v>243</v>
      </c>
      <c r="E377" s="190" t="s">
        <v>441</v>
      </c>
      <c r="F377" s="190" t="s">
        <v>637</v>
      </c>
      <c r="I377" s="149"/>
      <c r="J377" s="191">
        <f>BK377</f>
        <v>0</v>
      </c>
      <c r="L377" s="146"/>
      <c r="M377" s="151"/>
      <c r="N377" s="152"/>
      <c r="O377" s="152"/>
      <c r="P377" s="153">
        <f>SUM(P378:P417)</f>
        <v>0</v>
      </c>
      <c r="Q377" s="152"/>
      <c r="R377" s="153">
        <f>SUM(R378:R417)</f>
        <v>10.463519999999999</v>
      </c>
      <c r="S377" s="152"/>
      <c r="T377" s="154">
        <f>SUM(T378:T417)</f>
        <v>0.482</v>
      </c>
      <c r="AR377" s="155" t="s">
        <v>194</v>
      </c>
      <c r="AT377" s="156" t="s">
        <v>243</v>
      </c>
      <c r="AU377" s="156" t="s">
        <v>194</v>
      </c>
      <c r="AY377" s="155" t="s">
        <v>329</v>
      </c>
      <c r="BK377" s="157">
        <f>SUM(BK378:BK417)</f>
        <v>0</v>
      </c>
    </row>
    <row r="378" spans="2:65" s="1" customFormat="1" ht="31.5" customHeight="1">
      <c r="B378" s="158"/>
      <c r="C378" s="159" t="s">
        <v>638</v>
      </c>
      <c r="D378" s="159" t="s">
        <v>330</v>
      </c>
      <c r="E378" s="160" t="s">
        <v>639</v>
      </c>
      <c r="F378" s="161" t="s">
        <v>640</v>
      </c>
      <c r="G378" s="162" t="s">
        <v>612</v>
      </c>
      <c r="H378" s="163">
        <v>8</v>
      </c>
      <c r="I378" s="164"/>
      <c r="J378" s="165">
        <f>ROUND(I378*H378,2)</f>
        <v>0</v>
      </c>
      <c r="K378" s="161" t="s">
        <v>192</v>
      </c>
      <c r="L378" s="35"/>
      <c r="M378" s="166" t="s">
        <v>192</v>
      </c>
      <c r="N378" s="167" t="s">
        <v>215</v>
      </c>
      <c r="O378" s="36"/>
      <c r="P378" s="168">
        <f>O378*H378</f>
        <v>0</v>
      </c>
      <c r="Q378" s="168">
        <v>0.132</v>
      </c>
      <c r="R378" s="168">
        <f>Q378*H378</f>
        <v>1.056</v>
      </c>
      <c r="S378" s="168">
        <v>0</v>
      </c>
      <c r="T378" s="169">
        <f>S378*H378</f>
        <v>0</v>
      </c>
      <c r="AR378" s="18" t="s">
        <v>333</v>
      </c>
      <c r="AT378" s="18" t="s">
        <v>330</v>
      </c>
      <c r="AU378" s="18" t="s">
        <v>253</v>
      </c>
      <c r="AY378" s="18" t="s">
        <v>329</v>
      </c>
      <c r="BE378" s="170">
        <f>IF(N378="základní",J378,0)</f>
        <v>0</v>
      </c>
      <c r="BF378" s="170">
        <f>IF(N378="snížená",J378,0)</f>
        <v>0</v>
      </c>
      <c r="BG378" s="170">
        <f>IF(N378="zákl. přenesená",J378,0)</f>
        <v>0</v>
      </c>
      <c r="BH378" s="170">
        <f>IF(N378="sníž. přenesená",J378,0)</f>
        <v>0</v>
      </c>
      <c r="BI378" s="170">
        <f>IF(N378="nulová",J378,0)</f>
        <v>0</v>
      </c>
      <c r="BJ378" s="18" t="s">
        <v>194</v>
      </c>
      <c r="BK378" s="170">
        <f>ROUND(I378*H378,2)</f>
        <v>0</v>
      </c>
      <c r="BL378" s="18" t="s">
        <v>333</v>
      </c>
      <c r="BM378" s="18" t="s">
        <v>641</v>
      </c>
    </row>
    <row r="379" spans="2:47" s="1" customFormat="1" ht="30" customHeight="1">
      <c r="B379" s="35"/>
      <c r="D379" s="171" t="s">
        <v>335</v>
      </c>
      <c r="F379" s="172" t="s">
        <v>640</v>
      </c>
      <c r="I379" s="134"/>
      <c r="L379" s="35"/>
      <c r="M379" s="65"/>
      <c r="N379" s="36"/>
      <c r="O379" s="36"/>
      <c r="P379" s="36"/>
      <c r="Q379" s="36"/>
      <c r="R379" s="36"/>
      <c r="S379" s="36"/>
      <c r="T379" s="66"/>
      <c r="AT379" s="18" t="s">
        <v>335</v>
      </c>
      <c r="AU379" s="18" t="s">
        <v>253</v>
      </c>
    </row>
    <row r="380" spans="2:51" s="11" customFormat="1" ht="22.5" customHeight="1">
      <c r="B380" s="173"/>
      <c r="D380" s="171" t="s">
        <v>336</v>
      </c>
      <c r="E380" s="174" t="s">
        <v>192</v>
      </c>
      <c r="F380" s="175" t="s">
        <v>642</v>
      </c>
      <c r="H380" s="176" t="s">
        <v>192</v>
      </c>
      <c r="I380" s="177"/>
      <c r="L380" s="173"/>
      <c r="M380" s="178"/>
      <c r="N380" s="179"/>
      <c r="O380" s="179"/>
      <c r="P380" s="179"/>
      <c r="Q380" s="179"/>
      <c r="R380" s="179"/>
      <c r="S380" s="179"/>
      <c r="T380" s="180"/>
      <c r="AT380" s="176" t="s">
        <v>336</v>
      </c>
      <c r="AU380" s="176" t="s">
        <v>253</v>
      </c>
      <c r="AV380" s="11" t="s">
        <v>194</v>
      </c>
      <c r="AW380" s="11" t="s">
        <v>208</v>
      </c>
      <c r="AX380" s="11" t="s">
        <v>244</v>
      </c>
      <c r="AY380" s="176" t="s">
        <v>329</v>
      </c>
    </row>
    <row r="381" spans="2:51" s="11" customFormat="1" ht="22.5" customHeight="1">
      <c r="B381" s="173"/>
      <c r="D381" s="171" t="s">
        <v>336</v>
      </c>
      <c r="E381" s="174" t="s">
        <v>192</v>
      </c>
      <c r="F381" s="175" t="s">
        <v>643</v>
      </c>
      <c r="H381" s="176" t="s">
        <v>192</v>
      </c>
      <c r="I381" s="177"/>
      <c r="L381" s="173"/>
      <c r="M381" s="178"/>
      <c r="N381" s="179"/>
      <c r="O381" s="179"/>
      <c r="P381" s="179"/>
      <c r="Q381" s="179"/>
      <c r="R381" s="179"/>
      <c r="S381" s="179"/>
      <c r="T381" s="180"/>
      <c r="AT381" s="176" t="s">
        <v>336</v>
      </c>
      <c r="AU381" s="176" t="s">
        <v>253</v>
      </c>
      <c r="AV381" s="11" t="s">
        <v>194</v>
      </c>
      <c r="AW381" s="11" t="s">
        <v>208</v>
      </c>
      <c r="AX381" s="11" t="s">
        <v>244</v>
      </c>
      <c r="AY381" s="176" t="s">
        <v>329</v>
      </c>
    </row>
    <row r="382" spans="2:51" s="11" customFormat="1" ht="22.5" customHeight="1">
      <c r="B382" s="173"/>
      <c r="D382" s="171" t="s">
        <v>336</v>
      </c>
      <c r="E382" s="174" t="s">
        <v>192</v>
      </c>
      <c r="F382" s="175" t="s">
        <v>644</v>
      </c>
      <c r="H382" s="176" t="s">
        <v>192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6" t="s">
        <v>336</v>
      </c>
      <c r="AU382" s="176" t="s">
        <v>253</v>
      </c>
      <c r="AV382" s="11" t="s">
        <v>194</v>
      </c>
      <c r="AW382" s="11" t="s">
        <v>208</v>
      </c>
      <c r="AX382" s="11" t="s">
        <v>244</v>
      </c>
      <c r="AY382" s="176" t="s">
        <v>329</v>
      </c>
    </row>
    <row r="383" spans="2:51" s="13" customFormat="1" ht="22.5" customHeight="1">
      <c r="B383" s="192"/>
      <c r="D383" s="193" t="s">
        <v>336</v>
      </c>
      <c r="E383" s="194" t="s">
        <v>192</v>
      </c>
      <c r="F383" s="195" t="s">
        <v>436</v>
      </c>
      <c r="H383" s="196">
        <v>8</v>
      </c>
      <c r="I383" s="197"/>
      <c r="L383" s="192"/>
      <c r="M383" s="198"/>
      <c r="N383" s="199"/>
      <c r="O383" s="199"/>
      <c r="P383" s="199"/>
      <c r="Q383" s="199"/>
      <c r="R383" s="199"/>
      <c r="S383" s="199"/>
      <c r="T383" s="200"/>
      <c r="AT383" s="201" t="s">
        <v>336</v>
      </c>
      <c r="AU383" s="201" t="s">
        <v>253</v>
      </c>
      <c r="AV383" s="13" t="s">
        <v>253</v>
      </c>
      <c r="AW383" s="13" t="s">
        <v>208</v>
      </c>
      <c r="AX383" s="13" t="s">
        <v>194</v>
      </c>
      <c r="AY383" s="201" t="s">
        <v>329</v>
      </c>
    </row>
    <row r="384" spans="2:65" s="1" customFormat="1" ht="44.25" customHeight="1">
      <c r="B384" s="158"/>
      <c r="C384" s="219" t="s">
        <v>645</v>
      </c>
      <c r="D384" s="219" t="s">
        <v>646</v>
      </c>
      <c r="E384" s="220" t="s">
        <v>647</v>
      </c>
      <c r="F384" s="221" t="s">
        <v>648</v>
      </c>
      <c r="G384" s="222" t="s">
        <v>612</v>
      </c>
      <c r="H384" s="223">
        <v>8</v>
      </c>
      <c r="I384" s="224"/>
      <c r="J384" s="225">
        <f>ROUND(I384*H384,2)</f>
        <v>0</v>
      </c>
      <c r="K384" s="221" t="s">
        <v>192</v>
      </c>
      <c r="L384" s="226"/>
      <c r="M384" s="227" t="s">
        <v>192</v>
      </c>
      <c r="N384" s="228" t="s">
        <v>215</v>
      </c>
      <c r="O384" s="36"/>
      <c r="P384" s="168">
        <f>O384*H384</f>
        <v>0</v>
      </c>
      <c r="Q384" s="168">
        <v>0.0145</v>
      </c>
      <c r="R384" s="168">
        <f>Q384*H384</f>
        <v>0.116</v>
      </c>
      <c r="S384" s="168">
        <v>0</v>
      </c>
      <c r="T384" s="169">
        <f>S384*H384</f>
        <v>0</v>
      </c>
      <c r="AR384" s="18" t="s">
        <v>436</v>
      </c>
      <c r="AT384" s="18" t="s">
        <v>646</v>
      </c>
      <c r="AU384" s="18" t="s">
        <v>253</v>
      </c>
      <c r="AY384" s="18" t="s">
        <v>329</v>
      </c>
      <c r="BE384" s="170">
        <f>IF(N384="základní",J384,0)</f>
        <v>0</v>
      </c>
      <c r="BF384" s="170">
        <f>IF(N384="snížená",J384,0)</f>
        <v>0</v>
      </c>
      <c r="BG384" s="170">
        <f>IF(N384="zákl. přenesená",J384,0)</f>
        <v>0</v>
      </c>
      <c r="BH384" s="170">
        <f>IF(N384="sníž. přenesená",J384,0)</f>
        <v>0</v>
      </c>
      <c r="BI384" s="170">
        <f>IF(N384="nulová",J384,0)</f>
        <v>0</v>
      </c>
      <c r="BJ384" s="18" t="s">
        <v>194</v>
      </c>
      <c r="BK384" s="170">
        <f>ROUND(I384*H384,2)</f>
        <v>0</v>
      </c>
      <c r="BL384" s="18" t="s">
        <v>333</v>
      </c>
      <c r="BM384" s="18" t="s">
        <v>649</v>
      </c>
    </row>
    <row r="385" spans="2:47" s="1" customFormat="1" ht="42" customHeight="1">
      <c r="B385" s="35"/>
      <c r="D385" s="193" t="s">
        <v>335</v>
      </c>
      <c r="F385" s="218" t="s">
        <v>648</v>
      </c>
      <c r="I385" s="134"/>
      <c r="L385" s="35"/>
      <c r="M385" s="65"/>
      <c r="N385" s="36"/>
      <c r="O385" s="36"/>
      <c r="P385" s="36"/>
      <c r="Q385" s="36"/>
      <c r="R385" s="36"/>
      <c r="S385" s="36"/>
      <c r="T385" s="66"/>
      <c r="AT385" s="18" t="s">
        <v>335</v>
      </c>
      <c r="AU385" s="18" t="s">
        <v>253</v>
      </c>
    </row>
    <row r="386" spans="2:65" s="1" customFormat="1" ht="31.5" customHeight="1">
      <c r="B386" s="158"/>
      <c r="C386" s="159" t="s">
        <v>650</v>
      </c>
      <c r="D386" s="159" t="s">
        <v>330</v>
      </c>
      <c r="E386" s="160" t="s">
        <v>651</v>
      </c>
      <c r="F386" s="161" t="s">
        <v>652</v>
      </c>
      <c r="G386" s="162" t="s">
        <v>612</v>
      </c>
      <c r="H386" s="163">
        <v>10</v>
      </c>
      <c r="I386" s="164"/>
      <c r="J386" s="165">
        <f>ROUND(I386*H386,2)</f>
        <v>0</v>
      </c>
      <c r="K386" s="161" t="s">
        <v>192</v>
      </c>
      <c r="L386" s="35"/>
      <c r="M386" s="166" t="s">
        <v>192</v>
      </c>
      <c r="N386" s="167" t="s">
        <v>215</v>
      </c>
      <c r="O386" s="36"/>
      <c r="P386" s="168">
        <f>O386*H386</f>
        <v>0</v>
      </c>
      <c r="Q386" s="168">
        <v>0.484</v>
      </c>
      <c r="R386" s="168">
        <f>Q386*H386</f>
        <v>4.84</v>
      </c>
      <c r="S386" s="168">
        <v>0</v>
      </c>
      <c r="T386" s="169">
        <f>S386*H386</f>
        <v>0</v>
      </c>
      <c r="AR386" s="18" t="s">
        <v>333</v>
      </c>
      <c r="AT386" s="18" t="s">
        <v>330</v>
      </c>
      <c r="AU386" s="18" t="s">
        <v>253</v>
      </c>
      <c r="AY386" s="18" t="s">
        <v>329</v>
      </c>
      <c r="BE386" s="170">
        <f>IF(N386="základní",J386,0)</f>
        <v>0</v>
      </c>
      <c r="BF386" s="170">
        <f>IF(N386="snížená",J386,0)</f>
        <v>0</v>
      </c>
      <c r="BG386" s="170">
        <f>IF(N386="zákl. přenesená",J386,0)</f>
        <v>0</v>
      </c>
      <c r="BH386" s="170">
        <f>IF(N386="sníž. přenesená",J386,0)</f>
        <v>0</v>
      </c>
      <c r="BI386" s="170">
        <f>IF(N386="nulová",J386,0)</f>
        <v>0</v>
      </c>
      <c r="BJ386" s="18" t="s">
        <v>194</v>
      </c>
      <c r="BK386" s="170">
        <f>ROUND(I386*H386,2)</f>
        <v>0</v>
      </c>
      <c r="BL386" s="18" t="s">
        <v>333</v>
      </c>
      <c r="BM386" s="18" t="s">
        <v>653</v>
      </c>
    </row>
    <row r="387" spans="2:47" s="1" customFormat="1" ht="30" customHeight="1">
      <c r="B387" s="35"/>
      <c r="D387" s="171" t="s">
        <v>335</v>
      </c>
      <c r="F387" s="172" t="s">
        <v>652</v>
      </c>
      <c r="I387" s="134"/>
      <c r="L387" s="35"/>
      <c r="M387" s="65"/>
      <c r="N387" s="36"/>
      <c r="O387" s="36"/>
      <c r="P387" s="36"/>
      <c r="Q387" s="36"/>
      <c r="R387" s="36"/>
      <c r="S387" s="36"/>
      <c r="T387" s="66"/>
      <c r="AT387" s="18" t="s">
        <v>335</v>
      </c>
      <c r="AU387" s="18" t="s">
        <v>253</v>
      </c>
    </row>
    <row r="388" spans="2:51" s="11" customFormat="1" ht="22.5" customHeight="1">
      <c r="B388" s="173"/>
      <c r="D388" s="171" t="s">
        <v>336</v>
      </c>
      <c r="E388" s="174" t="s">
        <v>192</v>
      </c>
      <c r="F388" s="175" t="s">
        <v>642</v>
      </c>
      <c r="H388" s="176" t="s">
        <v>192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6" t="s">
        <v>336</v>
      </c>
      <c r="AU388" s="176" t="s">
        <v>253</v>
      </c>
      <c r="AV388" s="11" t="s">
        <v>194</v>
      </c>
      <c r="AW388" s="11" t="s">
        <v>208</v>
      </c>
      <c r="AX388" s="11" t="s">
        <v>244</v>
      </c>
      <c r="AY388" s="176" t="s">
        <v>329</v>
      </c>
    </row>
    <row r="389" spans="2:51" s="11" customFormat="1" ht="22.5" customHeight="1">
      <c r="B389" s="173"/>
      <c r="D389" s="171" t="s">
        <v>336</v>
      </c>
      <c r="E389" s="174" t="s">
        <v>192</v>
      </c>
      <c r="F389" s="175" t="s">
        <v>654</v>
      </c>
      <c r="H389" s="176" t="s">
        <v>192</v>
      </c>
      <c r="I389" s="177"/>
      <c r="L389" s="173"/>
      <c r="M389" s="178"/>
      <c r="N389" s="179"/>
      <c r="O389" s="179"/>
      <c r="P389" s="179"/>
      <c r="Q389" s="179"/>
      <c r="R389" s="179"/>
      <c r="S389" s="179"/>
      <c r="T389" s="180"/>
      <c r="AT389" s="176" t="s">
        <v>336</v>
      </c>
      <c r="AU389" s="176" t="s">
        <v>253</v>
      </c>
      <c r="AV389" s="11" t="s">
        <v>194</v>
      </c>
      <c r="AW389" s="11" t="s">
        <v>208</v>
      </c>
      <c r="AX389" s="11" t="s">
        <v>244</v>
      </c>
      <c r="AY389" s="176" t="s">
        <v>329</v>
      </c>
    </row>
    <row r="390" spans="2:51" s="11" customFormat="1" ht="22.5" customHeight="1">
      <c r="B390" s="173"/>
      <c r="D390" s="171" t="s">
        <v>336</v>
      </c>
      <c r="E390" s="174" t="s">
        <v>192</v>
      </c>
      <c r="F390" s="175" t="s">
        <v>655</v>
      </c>
      <c r="H390" s="176" t="s">
        <v>192</v>
      </c>
      <c r="I390" s="177"/>
      <c r="L390" s="173"/>
      <c r="M390" s="178"/>
      <c r="N390" s="179"/>
      <c r="O390" s="179"/>
      <c r="P390" s="179"/>
      <c r="Q390" s="179"/>
      <c r="R390" s="179"/>
      <c r="S390" s="179"/>
      <c r="T390" s="180"/>
      <c r="AT390" s="176" t="s">
        <v>336</v>
      </c>
      <c r="AU390" s="176" t="s">
        <v>253</v>
      </c>
      <c r="AV390" s="11" t="s">
        <v>194</v>
      </c>
      <c r="AW390" s="11" t="s">
        <v>208</v>
      </c>
      <c r="AX390" s="11" t="s">
        <v>244</v>
      </c>
      <c r="AY390" s="176" t="s">
        <v>329</v>
      </c>
    </row>
    <row r="391" spans="2:51" s="13" customFormat="1" ht="22.5" customHeight="1">
      <c r="B391" s="192"/>
      <c r="D391" s="171" t="s">
        <v>336</v>
      </c>
      <c r="E391" s="201" t="s">
        <v>192</v>
      </c>
      <c r="F391" s="202" t="s">
        <v>650</v>
      </c>
      <c r="H391" s="203">
        <v>32</v>
      </c>
      <c r="I391" s="197"/>
      <c r="L391" s="192"/>
      <c r="M391" s="198"/>
      <c r="N391" s="199"/>
      <c r="O391" s="199"/>
      <c r="P391" s="199"/>
      <c r="Q391" s="199"/>
      <c r="R391" s="199"/>
      <c r="S391" s="199"/>
      <c r="T391" s="200"/>
      <c r="AT391" s="201" t="s">
        <v>336</v>
      </c>
      <c r="AU391" s="201" t="s">
        <v>253</v>
      </c>
      <c r="AV391" s="13" t="s">
        <v>253</v>
      </c>
      <c r="AW391" s="13" t="s">
        <v>208</v>
      </c>
      <c r="AX391" s="13" t="s">
        <v>244</v>
      </c>
      <c r="AY391" s="201" t="s">
        <v>329</v>
      </c>
    </row>
    <row r="392" spans="2:51" s="11" customFormat="1" ht="22.5" customHeight="1">
      <c r="B392" s="173"/>
      <c r="D392" s="171" t="s">
        <v>336</v>
      </c>
      <c r="E392" s="174" t="s">
        <v>192</v>
      </c>
      <c r="F392" s="175" t="s">
        <v>656</v>
      </c>
      <c r="H392" s="176" t="s">
        <v>192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6" t="s">
        <v>336</v>
      </c>
      <c r="AU392" s="176" t="s">
        <v>253</v>
      </c>
      <c r="AV392" s="11" t="s">
        <v>194</v>
      </c>
      <c r="AW392" s="11" t="s">
        <v>208</v>
      </c>
      <c r="AX392" s="11" t="s">
        <v>244</v>
      </c>
      <c r="AY392" s="176" t="s">
        <v>329</v>
      </c>
    </row>
    <row r="393" spans="2:51" s="13" customFormat="1" ht="22.5" customHeight="1">
      <c r="B393" s="192"/>
      <c r="D393" s="171" t="s">
        <v>336</v>
      </c>
      <c r="E393" s="201" t="s">
        <v>192</v>
      </c>
      <c r="F393" s="202" t="s">
        <v>657</v>
      </c>
      <c r="H393" s="203">
        <v>-22</v>
      </c>
      <c r="I393" s="197"/>
      <c r="L393" s="192"/>
      <c r="M393" s="198"/>
      <c r="N393" s="199"/>
      <c r="O393" s="199"/>
      <c r="P393" s="199"/>
      <c r="Q393" s="199"/>
      <c r="R393" s="199"/>
      <c r="S393" s="199"/>
      <c r="T393" s="200"/>
      <c r="AT393" s="201" t="s">
        <v>336</v>
      </c>
      <c r="AU393" s="201" t="s">
        <v>253</v>
      </c>
      <c r="AV393" s="13" t="s">
        <v>253</v>
      </c>
      <c r="AW393" s="13" t="s">
        <v>208</v>
      </c>
      <c r="AX393" s="13" t="s">
        <v>244</v>
      </c>
      <c r="AY393" s="201" t="s">
        <v>329</v>
      </c>
    </row>
    <row r="394" spans="2:51" s="12" customFormat="1" ht="22.5" customHeight="1">
      <c r="B394" s="181"/>
      <c r="D394" s="193" t="s">
        <v>336</v>
      </c>
      <c r="E394" s="212" t="s">
        <v>192</v>
      </c>
      <c r="F394" s="213" t="s">
        <v>346</v>
      </c>
      <c r="H394" s="214">
        <v>10</v>
      </c>
      <c r="I394" s="185"/>
      <c r="L394" s="181"/>
      <c r="M394" s="186"/>
      <c r="N394" s="187"/>
      <c r="O394" s="187"/>
      <c r="P394" s="187"/>
      <c r="Q394" s="187"/>
      <c r="R394" s="187"/>
      <c r="S394" s="187"/>
      <c r="T394" s="188"/>
      <c r="AT394" s="189" t="s">
        <v>336</v>
      </c>
      <c r="AU394" s="189" t="s">
        <v>253</v>
      </c>
      <c r="AV394" s="12" t="s">
        <v>333</v>
      </c>
      <c r="AW394" s="12" t="s">
        <v>208</v>
      </c>
      <c r="AX394" s="12" t="s">
        <v>194</v>
      </c>
      <c r="AY394" s="189" t="s">
        <v>329</v>
      </c>
    </row>
    <row r="395" spans="2:65" s="1" customFormat="1" ht="44.25" customHeight="1">
      <c r="B395" s="158"/>
      <c r="C395" s="219" t="s">
        <v>658</v>
      </c>
      <c r="D395" s="219" t="s">
        <v>646</v>
      </c>
      <c r="E395" s="220" t="s">
        <v>659</v>
      </c>
      <c r="F395" s="221" t="s">
        <v>660</v>
      </c>
      <c r="G395" s="222" t="s">
        <v>612</v>
      </c>
      <c r="H395" s="223">
        <v>10</v>
      </c>
      <c r="I395" s="224"/>
      <c r="J395" s="225">
        <f>ROUND(I395*H395,2)</f>
        <v>0</v>
      </c>
      <c r="K395" s="221" t="s">
        <v>192</v>
      </c>
      <c r="L395" s="226"/>
      <c r="M395" s="227" t="s">
        <v>192</v>
      </c>
      <c r="N395" s="228" t="s">
        <v>215</v>
      </c>
      <c r="O395" s="36"/>
      <c r="P395" s="168">
        <f>O395*H395</f>
        <v>0</v>
      </c>
      <c r="Q395" s="168">
        <v>0.07</v>
      </c>
      <c r="R395" s="168">
        <f>Q395*H395</f>
        <v>0.7000000000000001</v>
      </c>
      <c r="S395" s="168">
        <v>0</v>
      </c>
      <c r="T395" s="169">
        <f>S395*H395</f>
        <v>0</v>
      </c>
      <c r="AR395" s="18" t="s">
        <v>436</v>
      </c>
      <c r="AT395" s="18" t="s">
        <v>646</v>
      </c>
      <c r="AU395" s="18" t="s">
        <v>253</v>
      </c>
      <c r="AY395" s="18" t="s">
        <v>329</v>
      </c>
      <c r="BE395" s="170">
        <f>IF(N395="základní",J395,0)</f>
        <v>0</v>
      </c>
      <c r="BF395" s="170">
        <f>IF(N395="snížená",J395,0)</f>
        <v>0</v>
      </c>
      <c r="BG395" s="170">
        <f>IF(N395="zákl. přenesená",J395,0)</f>
        <v>0</v>
      </c>
      <c r="BH395" s="170">
        <f>IF(N395="sníž. přenesená",J395,0)</f>
        <v>0</v>
      </c>
      <c r="BI395" s="170">
        <f>IF(N395="nulová",J395,0)</f>
        <v>0</v>
      </c>
      <c r="BJ395" s="18" t="s">
        <v>194</v>
      </c>
      <c r="BK395" s="170">
        <f>ROUND(I395*H395,2)</f>
        <v>0</v>
      </c>
      <c r="BL395" s="18" t="s">
        <v>333</v>
      </c>
      <c r="BM395" s="18" t="s">
        <v>661</v>
      </c>
    </row>
    <row r="396" spans="2:47" s="1" customFormat="1" ht="42" customHeight="1">
      <c r="B396" s="35"/>
      <c r="D396" s="193" t="s">
        <v>335</v>
      </c>
      <c r="F396" s="218" t="s">
        <v>660</v>
      </c>
      <c r="I396" s="134"/>
      <c r="L396" s="35"/>
      <c r="M396" s="65"/>
      <c r="N396" s="36"/>
      <c r="O396" s="36"/>
      <c r="P396" s="36"/>
      <c r="Q396" s="36"/>
      <c r="R396" s="36"/>
      <c r="S396" s="36"/>
      <c r="T396" s="66"/>
      <c r="AT396" s="18" t="s">
        <v>335</v>
      </c>
      <c r="AU396" s="18" t="s">
        <v>253</v>
      </c>
    </row>
    <row r="397" spans="2:65" s="1" customFormat="1" ht="31.5" customHeight="1">
      <c r="B397" s="158"/>
      <c r="C397" s="159" t="s">
        <v>662</v>
      </c>
      <c r="D397" s="159" t="s">
        <v>330</v>
      </c>
      <c r="E397" s="160" t="s">
        <v>663</v>
      </c>
      <c r="F397" s="161" t="s">
        <v>664</v>
      </c>
      <c r="G397" s="162" t="s">
        <v>612</v>
      </c>
      <c r="H397" s="163">
        <v>2</v>
      </c>
      <c r="I397" s="164"/>
      <c r="J397" s="165">
        <f>ROUND(I397*H397,2)</f>
        <v>0</v>
      </c>
      <c r="K397" s="161" t="s">
        <v>192</v>
      </c>
      <c r="L397" s="35"/>
      <c r="M397" s="166" t="s">
        <v>192</v>
      </c>
      <c r="N397" s="167" t="s">
        <v>215</v>
      </c>
      <c r="O397" s="36"/>
      <c r="P397" s="168">
        <f>O397*H397</f>
        <v>0</v>
      </c>
      <c r="Q397" s="168">
        <v>0.493</v>
      </c>
      <c r="R397" s="168">
        <f>Q397*H397</f>
        <v>0.986</v>
      </c>
      <c r="S397" s="168">
        <v>0</v>
      </c>
      <c r="T397" s="169">
        <f>S397*H397</f>
        <v>0</v>
      </c>
      <c r="AR397" s="18" t="s">
        <v>333</v>
      </c>
      <c r="AT397" s="18" t="s">
        <v>330</v>
      </c>
      <c r="AU397" s="18" t="s">
        <v>253</v>
      </c>
      <c r="AY397" s="18" t="s">
        <v>329</v>
      </c>
      <c r="BE397" s="170">
        <f>IF(N397="základní",J397,0)</f>
        <v>0</v>
      </c>
      <c r="BF397" s="170">
        <f>IF(N397="snížená",J397,0)</f>
        <v>0</v>
      </c>
      <c r="BG397" s="170">
        <f>IF(N397="zákl. přenesená",J397,0)</f>
        <v>0</v>
      </c>
      <c r="BH397" s="170">
        <f>IF(N397="sníž. přenesená",J397,0)</f>
        <v>0</v>
      </c>
      <c r="BI397" s="170">
        <f>IF(N397="nulová",J397,0)</f>
        <v>0</v>
      </c>
      <c r="BJ397" s="18" t="s">
        <v>194</v>
      </c>
      <c r="BK397" s="170">
        <f>ROUND(I397*H397,2)</f>
        <v>0</v>
      </c>
      <c r="BL397" s="18" t="s">
        <v>333</v>
      </c>
      <c r="BM397" s="18" t="s">
        <v>665</v>
      </c>
    </row>
    <row r="398" spans="2:47" s="1" customFormat="1" ht="30" customHeight="1">
      <c r="B398" s="35"/>
      <c r="D398" s="171" t="s">
        <v>335</v>
      </c>
      <c r="F398" s="172" t="s">
        <v>664</v>
      </c>
      <c r="I398" s="134"/>
      <c r="L398" s="35"/>
      <c r="M398" s="65"/>
      <c r="N398" s="36"/>
      <c r="O398" s="36"/>
      <c r="P398" s="36"/>
      <c r="Q398" s="36"/>
      <c r="R398" s="36"/>
      <c r="S398" s="36"/>
      <c r="T398" s="66"/>
      <c r="AT398" s="18" t="s">
        <v>335</v>
      </c>
      <c r="AU398" s="18" t="s">
        <v>253</v>
      </c>
    </row>
    <row r="399" spans="2:51" s="11" customFormat="1" ht="22.5" customHeight="1">
      <c r="B399" s="173"/>
      <c r="D399" s="171" t="s">
        <v>336</v>
      </c>
      <c r="E399" s="174" t="s">
        <v>192</v>
      </c>
      <c r="F399" s="175" t="s">
        <v>642</v>
      </c>
      <c r="H399" s="176" t="s">
        <v>192</v>
      </c>
      <c r="I399" s="177"/>
      <c r="L399" s="173"/>
      <c r="M399" s="178"/>
      <c r="N399" s="179"/>
      <c r="O399" s="179"/>
      <c r="P399" s="179"/>
      <c r="Q399" s="179"/>
      <c r="R399" s="179"/>
      <c r="S399" s="179"/>
      <c r="T399" s="180"/>
      <c r="AT399" s="176" t="s">
        <v>336</v>
      </c>
      <c r="AU399" s="176" t="s">
        <v>253</v>
      </c>
      <c r="AV399" s="11" t="s">
        <v>194</v>
      </c>
      <c r="AW399" s="11" t="s">
        <v>208</v>
      </c>
      <c r="AX399" s="11" t="s">
        <v>244</v>
      </c>
      <c r="AY399" s="176" t="s">
        <v>329</v>
      </c>
    </row>
    <row r="400" spans="2:51" s="11" customFormat="1" ht="22.5" customHeight="1">
      <c r="B400" s="173"/>
      <c r="D400" s="171" t="s">
        <v>336</v>
      </c>
      <c r="E400" s="174" t="s">
        <v>192</v>
      </c>
      <c r="F400" s="175" t="s">
        <v>666</v>
      </c>
      <c r="H400" s="176" t="s">
        <v>192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6" t="s">
        <v>336</v>
      </c>
      <c r="AU400" s="176" t="s">
        <v>253</v>
      </c>
      <c r="AV400" s="11" t="s">
        <v>194</v>
      </c>
      <c r="AW400" s="11" t="s">
        <v>208</v>
      </c>
      <c r="AX400" s="11" t="s">
        <v>244</v>
      </c>
      <c r="AY400" s="176" t="s">
        <v>329</v>
      </c>
    </row>
    <row r="401" spans="2:51" s="11" customFormat="1" ht="22.5" customHeight="1">
      <c r="B401" s="173"/>
      <c r="D401" s="171" t="s">
        <v>336</v>
      </c>
      <c r="E401" s="174" t="s">
        <v>192</v>
      </c>
      <c r="F401" s="175" t="s">
        <v>667</v>
      </c>
      <c r="H401" s="176" t="s">
        <v>192</v>
      </c>
      <c r="I401" s="177"/>
      <c r="L401" s="173"/>
      <c r="M401" s="178"/>
      <c r="N401" s="179"/>
      <c r="O401" s="179"/>
      <c r="P401" s="179"/>
      <c r="Q401" s="179"/>
      <c r="R401" s="179"/>
      <c r="S401" s="179"/>
      <c r="T401" s="180"/>
      <c r="AT401" s="176" t="s">
        <v>336</v>
      </c>
      <c r="AU401" s="176" t="s">
        <v>253</v>
      </c>
      <c r="AV401" s="11" t="s">
        <v>194</v>
      </c>
      <c r="AW401" s="11" t="s">
        <v>208</v>
      </c>
      <c r="AX401" s="11" t="s">
        <v>244</v>
      </c>
      <c r="AY401" s="176" t="s">
        <v>329</v>
      </c>
    </row>
    <row r="402" spans="2:51" s="13" customFormat="1" ht="22.5" customHeight="1">
      <c r="B402" s="192"/>
      <c r="D402" s="193" t="s">
        <v>336</v>
      </c>
      <c r="E402" s="194" t="s">
        <v>192</v>
      </c>
      <c r="F402" s="195" t="s">
        <v>253</v>
      </c>
      <c r="H402" s="196">
        <v>2</v>
      </c>
      <c r="I402" s="197"/>
      <c r="L402" s="192"/>
      <c r="M402" s="198"/>
      <c r="N402" s="199"/>
      <c r="O402" s="199"/>
      <c r="P402" s="199"/>
      <c r="Q402" s="199"/>
      <c r="R402" s="199"/>
      <c r="S402" s="199"/>
      <c r="T402" s="200"/>
      <c r="AT402" s="201" t="s">
        <v>336</v>
      </c>
      <c r="AU402" s="201" t="s">
        <v>253</v>
      </c>
      <c r="AV402" s="13" t="s">
        <v>253</v>
      </c>
      <c r="AW402" s="13" t="s">
        <v>208</v>
      </c>
      <c r="AX402" s="13" t="s">
        <v>194</v>
      </c>
      <c r="AY402" s="201" t="s">
        <v>329</v>
      </c>
    </row>
    <row r="403" spans="2:65" s="1" customFormat="1" ht="31.5" customHeight="1">
      <c r="B403" s="158"/>
      <c r="C403" s="219" t="s">
        <v>668</v>
      </c>
      <c r="D403" s="219" t="s">
        <v>646</v>
      </c>
      <c r="E403" s="220" t="s">
        <v>669</v>
      </c>
      <c r="F403" s="221" t="s">
        <v>670</v>
      </c>
      <c r="G403" s="222" t="s">
        <v>612</v>
      </c>
      <c r="H403" s="223">
        <v>2</v>
      </c>
      <c r="I403" s="224"/>
      <c r="J403" s="225">
        <f>ROUND(I403*H403,2)</f>
        <v>0</v>
      </c>
      <c r="K403" s="221" t="s">
        <v>192</v>
      </c>
      <c r="L403" s="226"/>
      <c r="M403" s="227" t="s">
        <v>192</v>
      </c>
      <c r="N403" s="228" t="s">
        <v>215</v>
      </c>
      <c r="O403" s="36"/>
      <c r="P403" s="168">
        <f>O403*H403</f>
        <v>0</v>
      </c>
      <c r="Q403" s="168">
        <v>0.6</v>
      </c>
      <c r="R403" s="168">
        <f>Q403*H403</f>
        <v>1.2</v>
      </c>
      <c r="S403" s="168">
        <v>0</v>
      </c>
      <c r="T403" s="169">
        <f>S403*H403</f>
        <v>0</v>
      </c>
      <c r="AR403" s="18" t="s">
        <v>436</v>
      </c>
      <c r="AT403" s="18" t="s">
        <v>646</v>
      </c>
      <c r="AU403" s="18" t="s">
        <v>253</v>
      </c>
      <c r="AY403" s="18" t="s">
        <v>329</v>
      </c>
      <c r="BE403" s="170">
        <f>IF(N403="základní",J403,0)</f>
        <v>0</v>
      </c>
      <c r="BF403" s="170">
        <f>IF(N403="snížená",J403,0)</f>
        <v>0</v>
      </c>
      <c r="BG403" s="170">
        <f>IF(N403="zákl. přenesená",J403,0)</f>
        <v>0</v>
      </c>
      <c r="BH403" s="170">
        <f>IF(N403="sníž. přenesená",J403,0)</f>
        <v>0</v>
      </c>
      <c r="BI403" s="170">
        <f>IF(N403="nulová",J403,0)</f>
        <v>0</v>
      </c>
      <c r="BJ403" s="18" t="s">
        <v>194</v>
      </c>
      <c r="BK403" s="170">
        <f>ROUND(I403*H403,2)</f>
        <v>0</v>
      </c>
      <c r="BL403" s="18" t="s">
        <v>333</v>
      </c>
      <c r="BM403" s="18" t="s">
        <v>671</v>
      </c>
    </row>
    <row r="404" spans="2:47" s="1" customFormat="1" ht="22.5" customHeight="1">
      <c r="B404" s="35"/>
      <c r="D404" s="193" t="s">
        <v>335</v>
      </c>
      <c r="F404" s="218" t="s">
        <v>670</v>
      </c>
      <c r="I404" s="134"/>
      <c r="L404" s="35"/>
      <c r="M404" s="65"/>
      <c r="N404" s="36"/>
      <c r="O404" s="36"/>
      <c r="P404" s="36"/>
      <c r="Q404" s="36"/>
      <c r="R404" s="36"/>
      <c r="S404" s="36"/>
      <c r="T404" s="66"/>
      <c r="AT404" s="18" t="s">
        <v>335</v>
      </c>
      <c r="AU404" s="18" t="s">
        <v>253</v>
      </c>
    </row>
    <row r="405" spans="2:65" s="1" customFormat="1" ht="22.5" customHeight="1">
      <c r="B405" s="158"/>
      <c r="C405" s="159" t="s">
        <v>672</v>
      </c>
      <c r="D405" s="159" t="s">
        <v>330</v>
      </c>
      <c r="E405" s="160" t="s">
        <v>673</v>
      </c>
      <c r="F405" s="161" t="s">
        <v>674</v>
      </c>
      <c r="G405" s="162" t="s">
        <v>612</v>
      </c>
      <c r="H405" s="163">
        <v>22</v>
      </c>
      <c r="I405" s="164"/>
      <c r="J405" s="165">
        <f>ROUND(I405*H405,2)</f>
        <v>0</v>
      </c>
      <c r="K405" s="161" t="s">
        <v>351</v>
      </c>
      <c r="L405" s="35"/>
      <c r="M405" s="166" t="s">
        <v>192</v>
      </c>
      <c r="N405" s="167" t="s">
        <v>215</v>
      </c>
      <c r="O405" s="36"/>
      <c r="P405" s="168">
        <f>O405*H405</f>
        <v>0</v>
      </c>
      <c r="Q405" s="168">
        <v>0.00116</v>
      </c>
      <c r="R405" s="168">
        <f>Q405*H405</f>
        <v>0.02552</v>
      </c>
      <c r="S405" s="168">
        <v>0</v>
      </c>
      <c r="T405" s="169">
        <f>S405*H405</f>
        <v>0</v>
      </c>
      <c r="AR405" s="18" t="s">
        <v>333</v>
      </c>
      <c r="AT405" s="18" t="s">
        <v>330</v>
      </c>
      <c r="AU405" s="18" t="s">
        <v>253</v>
      </c>
      <c r="AY405" s="18" t="s">
        <v>329</v>
      </c>
      <c r="BE405" s="170">
        <f>IF(N405="základní",J405,0)</f>
        <v>0</v>
      </c>
      <c r="BF405" s="170">
        <f>IF(N405="snížená",J405,0)</f>
        <v>0</v>
      </c>
      <c r="BG405" s="170">
        <f>IF(N405="zákl. přenesená",J405,0)</f>
        <v>0</v>
      </c>
      <c r="BH405" s="170">
        <f>IF(N405="sníž. přenesená",J405,0)</f>
        <v>0</v>
      </c>
      <c r="BI405" s="170">
        <f>IF(N405="nulová",J405,0)</f>
        <v>0</v>
      </c>
      <c r="BJ405" s="18" t="s">
        <v>194</v>
      </c>
      <c r="BK405" s="170">
        <f>ROUND(I405*H405,2)</f>
        <v>0</v>
      </c>
      <c r="BL405" s="18" t="s">
        <v>333</v>
      </c>
      <c r="BM405" s="18" t="s">
        <v>675</v>
      </c>
    </row>
    <row r="406" spans="2:47" s="1" customFormat="1" ht="22.5" customHeight="1">
      <c r="B406" s="35"/>
      <c r="D406" s="171" t="s">
        <v>335</v>
      </c>
      <c r="F406" s="172" t="s">
        <v>674</v>
      </c>
      <c r="I406" s="134"/>
      <c r="L406" s="35"/>
      <c r="M406" s="65"/>
      <c r="N406" s="36"/>
      <c r="O406" s="36"/>
      <c r="P406" s="36"/>
      <c r="Q406" s="36"/>
      <c r="R406" s="36"/>
      <c r="S406" s="36"/>
      <c r="T406" s="66"/>
      <c r="AT406" s="18" t="s">
        <v>335</v>
      </c>
      <c r="AU406" s="18" t="s">
        <v>253</v>
      </c>
    </row>
    <row r="407" spans="2:51" s="11" customFormat="1" ht="22.5" customHeight="1">
      <c r="B407" s="173"/>
      <c r="D407" s="171" t="s">
        <v>336</v>
      </c>
      <c r="E407" s="174" t="s">
        <v>192</v>
      </c>
      <c r="F407" s="175" t="s">
        <v>676</v>
      </c>
      <c r="H407" s="176" t="s">
        <v>192</v>
      </c>
      <c r="I407" s="177"/>
      <c r="L407" s="173"/>
      <c r="M407" s="178"/>
      <c r="N407" s="179"/>
      <c r="O407" s="179"/>
      <c r="P407" s="179"/>
      <c r="Q407" s="179"/>
      <c r="R407" s="179"/>
      <c r="S407" s="179"/>
      <c r="T407" s="180"/>
      <c r="AT407" s="176" t="s">
        <v>336</v>
      </c>
      <c r="AU407" s="176" t="s">
        <v>253</v>
      </c>
      <c r="AV407" s="11" t="s">
        <v>194</v>
      </c>
      <c r="AW407" s="11" t="s">
        <v>208</v>
      </c>
      <c r="AX407" s="11" t="s">
        <v>244</v>
      </c>
      <c r="AY407" s="176" t="s">
        <v>329</v>
      </c>
    </row>
    <row r="408" spans="2:51" s="11" customFormat="1" ht="22.5" customHeight="1">
      <c r="B408" s="173"/>
      <c r="D408" s="171" t="s">
        <v>336</v>
      </c>
      <c r="E408" s="174" t="s">
        <v>192</v>
      </c>
      <c r="F408" s="175" t="s">
        <v>677</v>
      </c>
      <c r="H408" s="176" t="s">
        <v>192</v>
      </c>
      <c r="I408" s="177"/>
      <c r="L408" s="173"/>
      <c r="M408" s="178"/>
      <c r="N408" s="179"/>
      <c r="O408" s="179"/>
      <c r="P408" s="179"/>
      <c r="Q408" s="179"/>
      <c r="R408" s="179"/>
      <c r="S408" s="179"/>
      <c r="T408" s="180"/>
      <c r="AT408" s="176" t="s">
        <v>336</v>
      </c>
      <c r="AU408" s="176" t="s">
        <v>253</v>
      </c>
      <c r="AV408" s="11" t="s">
        <v>194</v>
      </c>
      <c r="AW408" s="11" t="s">
        <v>208</v>
      </c>
      <c r="AX408" s="11" t="s">
        <v>244</v>
      </c>
      <c r="AY408" s="176" t="s">
        <v>329</v>
      </c>
    </row>
    <row r="409" spans="2:51" s="11" customFormat="1" ht="22.5" customHeight="1">
      <c r="B409" s="173"/>
      <c r="D409" s="171" t="s">
        <v>336</v>
      </c>
      <c r="E409" s="174" t="s">
        <v>192</v>
      </c>
      <c r="F409" s="175" t="s">
        <v>678</v>
      </c>
      <c r="H409" s="176" t="s">
        <v>192</v>
      </c>
      <c r="I409" s="177"/>
      <c r="L409" s="173"/>
      <c r="M409" s="178"/>
      <c r="N409" s="179"/>
      <c r="O409" s="179"/>
      <c r="P409" s="179"/>
      <c r="Q409" s="179"/>
      <c r="R409" s="179"/>
      <c r="S409" s="179"/>
      <c r="T409" s="180"/>
      <c r="AT409" s="176" t="s">
        <v>336</v>
      </c>
      <c r="AU409" s="176" t="s">
        <v>253</v>
      </c>
      <c r="AV409" s="11" t="s">
        <v>194</v>
      </c>
      <c r="AW409" s="11" t="s">
        <v>208</v>
      </c>
      <c r="AX409" s="11" t="s">
        <v>244</v>
      </c>
      <c r="AY409" s="176" t="s">
        <v>329</v>
      </c>
    </row>
    <row r="410" spans="2:51" s="13" customFormat="1" ht="22.5" customHeight="1">
      <c r="B410" s="192"/>
      <c r="D410" s="193" t="s">
        <v>336</v>
      </c>
      <c r="E410" s="194" t="s">
        <v>192</v>
      </c>
      <c r="F410" s="195" t="s">
        <v>593</v>
      </c>
      <c r="H410" s="196">
        <v>22</v>
      </c>
      <c r="I410" s="197"/>
      <c r="L410" s="192"/>
      <c r="M410" s="198"/>
      <c r="N410" s="199"/>
      <c r="O410" s="199"/>
      <c r="P410" s="199"/>
      <c r="Q410" s="199"/>
      <c r="R410" s="199"/>
      <c r="S410" s="199"/>
      <c r="T410" s="200"/>
      <c r="AT410" s="201" t="s">
        <v>336</v>
      </c>
      <c r="AU410" s="201" t="s">
        <v>253</v>
      </c>
      <c r="AV410" s="13" t="s">
        <v>253</v>
      </c>
      <c r="AW410" s="13" t="s">
        <v>208</v>
      </c>
      <c r="AX410" s="13" t="s">
        <v>194</v>
      </c>
      <c r="AY410" s="201" t="s">
        <v>329</v>
      </c>
    </row>
    <row r="411" spans="2:65" s="1" customFormat="1" ht="44.25" customHeight="1">
      <c r="B411" s="158"/>
      <c r="C411" s="219" t="s">
        <v>679</v>
      </c>
      <c r="D411" s="219" t="s">
        <v>646</v>
      </c>
      <c r="E411" s="220" t="s">
        <v>659</v>
      </c>
      <c r="F411" s="221" t="s">
        <v>660</v>
      </c>
      <c r="G411" s="222" t="s">
        <v>612</v>
      </c>
      <c r="H411" s="223">
        <v>22</v>
      </c>
      <c r="I411" s="224"/>
      <c r="J411" s="225">
        <f>ROUND(I411*H411,2)</f>
        <v>0</v>
      </c>
      <c r="K411" s="221" t="s">
        <v>192</v>
      </c>
      <c r="L411" s="226"/>
      <c r="M411" s="227" t="s">
        <v>192</v>
      </c>
      <c r="N411" s="228" t="s">
        <v>215</v>
      </c>
      <c r="O411" s="36"/>
      <c r="P411" s="168">
        <f>O411*H411</f>
        <v>0</v>
      </c>
      <c r="Q411" s="168">
        <v>0.07</v>
      </c>
      <c r="R411" s="168">
        <f>Q411*H411</f>
        <v>1.54</v>
      </c>
      <c r="S411" s="168">
        <v>0</v>
      </c>
      <c r="T411" s="169">
        <f>S411*H411</f>
        <v>0</v>
      </c>
      <c r="AR411" s="18" t="s">
        <v>436</v>
      </c>
      <c r="AT411" s="18" t="s">
        <v>646</v>
      </c>
      <c r="AU411" s="18" t="s">
        <v>253</v>
      </c>
      <c r="AY411" s="18" t="s">
        <v>329</v>
      </c>
      <c r="BE411" s="170">
        <f>IF(N411="základní",J411,0)</f>
        <v>0</v>
      </c>
      <c r="BF411" s="170">
        <f>IF(N411="snížená",J411,0)</f>
        <v>0</v>
      </c>
      <c r="BG411" s="170">
        <f>IF(N411="zákl. přenesená",J411,0)</f>
        <v>0</v>
      </c>
      <c r="BH411" s="170">
        <f>IF(N411="sníž. přenesená",J411,0)</f>
        <v>0</v>
      </c>
      <c r="BI411" s="170">
        <f>IF(N411="nulová",J411,0)</f>
        <v>0</v>
      </c>
      <c r="BJ411" s="18" t="s">
        <v>194</v>
      </c>
      <c r="BK411" s="170">
        <f>ROUND(I411*H411,2)</f>
        <v>0</v>
      </c>
      <c r="BL411" s="18" t="s">
        <v>333</v>
      </c>
      <c r="BM411" s="18" t="s">
        <v>680</v>
      </c>
    </row>
    <row r="412" spans="2:47" s="1" customFormat="1" ht="42" customHeight="1">
      <c r="B412" s="35"/>
      <c r="D412" s="171" t="s">
        <v>335</v>
      </c>
      <c r="F412" s="172" t="s">
        <v>660</v>
      </c>
      <c r="I412" s="134"/>
      <c r="L412" s="35"/>
      <c r="M412" s="65"/>
      <c r="N412" s="36"/>
      <c r="O412" s="36"/>
      <c r="P412" s="36"/>
      <c r="Q412" s="36"/>
      <c r="R412" s="36"/>
      <c r="S412" s="36"/>
      <c r="T412" s="66"/>
      <c r="AT412" s="18" t="s">
        <v>335</v>
      </c>
      <c r="AU412" s="18" t="s">
        <v>253</v>
      </c>
    </row>
    <row r="413" spans="2:51" s="11" customFormat="1" ht="22.5" customHeight="1">
      <c r="B413" s="173"/>
      <c r="D413" s="171" t="s">
        <v>336</v>
      </c>
      <c r="E413" s="174" t="s">
        <v>192</v>
      </c>
      <c r="F413" s="175" t="s">
        <v>677</v>
      </c>
      <c r="H413" s="176" t="s">
        <v>192</v>
      </c>
      <c r="I413" s="177"/>
      <c r="L413" s="173"/>
      <c r="M413" s="178"/>
      <c r="N413" s="179"/>
      <c r="O413" s="179"/>
      <c r="P413" s="179"/>
      <c r="Q413" s="179"/>
      <c r="R413" s="179"/>
      <c r="S413" s="179"/>
      <c r="T413" s="180"/>
      <c r="AT413" s="176" t="s">
        <v>336</v>
      </c>
      <c r="AU413" s="176" t="s">
        <v>253</v>
      </c>
      <c r="AV413" s="11" t="s">
        <v>194</v>
      </c>
      <c r="AW413" s="11" t="s">
        <v>208</v>
      </c>
      <c r="AX413" s="11" t="s">
        <v>244</v>
      </c>
      <c r="AY413" s="176" t="s">
        <v>329</v>
      </c>
    </row>
    <row r="414" spans="2:51" s="13" customFormat="1" ht="22.5" customHeight="1">
      <c r="B414" s="192"/>
      <c r="D414" s="193" t="s">
        <v>336</v>
      </c>
      <c r="E414" s="194" t="s">
        <v>192</v>
      </c>
      <c r="F414" s="195" t="s">
        <v>593</v>
      </c>
      <c r="H414" s="196">
        <v>22</v>
      </c>
      <c r="I414" s="197"/>
      <c r="L414" s="192"/>
      <c r="M414" s="198"/>
      <c r="N414" s="199"/>
      <c r="O414" s="199"/>
      <c r="P414" s="199"/>
      <c r="Q414" s="199"/>
      <c r="R414" s="199"/>
      <c r="S414" s="199"/>
      <c r="T414" s="200"/>
      <c r="AT414" s="201" t="s">
        <v>336</v>
      </c>
      <c r="AU414" s="201" t="s">
        <v>253</v>
      </c>
      <c r="AV414" s="13" t="s">
        <v>253</v>
      </c>
      <c r="AW414" s="13" t="s">
        <v>208</v>
      </c>
      <c r="AX414" s="13" t="s">
        <v>194</v>
      </c>
      <c r="AY414" s="201" t="s">
        <v>329</v>
      </c>
    </row>
    <row r="415" spans="2:65" s="1" customFormat="1" ht="22.5" customHeight="1">
      <c r="B415" s="158"/>
      <c r="C415" s="159" t="s">
        <v>681</v>
      </c>
      <c r="D415" s="159" t="s">
        <v>330</v>
      </c>
      <c r="E415" s="160" t="s">
        <v>682</v>
      </c>
      <c r="F415" s="161" t="s">
        <v>683</v>
      </c>
      <c r="G415" s="162" t="s">
        <v>612</v>
      </c>
      <c r="H415" s="163">
        <v>1</v>
      </c>
      <c r="I415" s="164"/>
      <c r="J415" s="165">
        <f>ROUND(I415*H415,2)</f>
        <v>0</v>
      </c>
      <c r="K415" s="161" t="s">
        <v>351</v>
      </c>
      <c r="L415" s="35"/>
      <c r="M415" s="166" t="s">
        <v>192</v>
      </c>
      <c r="N415" s="167" t="s">
        <v>215</v>
      </c>
      <c r="O415" s="36"/>
      <c r="P415" s="168">
        <f>O415*H415</f>
        <v>0</v>
      </c>
      <c r="Q415" s="168">
        <v>0</v>
      </c>
      <c r="R415" s="168">
        <f>Q415*H415</f>
        <v>0</v>
      </c>
      <c r="S415" s="168">
        <v>0.482</v>
      </c>
      <c r="T415" s="169">
        <f>S415*H415</f>
        <v>0.482</v>
      </c>
      <c r="AR415" s="18" t="s">
        <v>333</v>
      </c>
      <c r="AT415" s="18" t="s">
        <v>330</v>
      </c>
      <c r="AU415" s="18" t="s">
        <v>253</v>
      </c>
      <c r="AY415" s="18" t="s">
        <v>329</v>
      </c>
      <c r="BE415" s="170">
        <f>IF(N415="základní",J415,0)</f>
        <v>0</v>
      </c>
      <c r="BF415" s="170">
        <f>IF(N415="snížená",J415,0)</f>
        <v>0</v>
      </c>
      <c r="BG415" s="170">
        <f>IF(N415="zákl. přenesená",J415,0)</f>
        <v>0</v>
      </c>
      <c r="BH415" s="170">
        <f>IF(N415="sníž. přenesená",J415,0)</f>
        <v>0</v>
      </c>
      <c r="BI415" s="170">
        <f>IF(N415="nulová",J415,0)</f>
        <v>0</v>
      </c>
      <c r="BJ415" s="18" t="s">
        <v>194</v>
      </c>
      <c r="BK415" s="170">
        <f>ROUND(I415*H415,2)</f>
        <v>0</v>
      </c>
      <c r="BL415" s="18" t="s">
        <v>333</v>
      </c>
      <c r="BM415" s="18" t="s">
        <v>684</v>
      </c>
    </row>
    <row r="416" spans="2:47" s="1" customFormat="1" ht="22.5" customHeight="1">
      <c r="B416" s="35"/>
      <c r="D416" s="171" t="s">
        <v>335</v>
      </c>
      <c r="F416" s="172" t="s">
        <v>683</v>
      </c>
      <c r="I416" s="134"/>
      <c r="L416" s="35"/>
      <c r="M416" s="65"/>
      <c r="N416" s="36"/>
      <c r="O416" s="36"/>
      <c r="P416" s="36"/>
      <c r="Q416" s="36"/>
      <c r="R416" s="36"/>
      <c r="S416" s="36"/>
      <c r="T416" s="66"/>
      <c r="AT416" s="18" t="s">
        <v>335</v>
      </c>
      <c r="AU416" s="18" t="s">
        <v>253</v>
      </c>
    </row>
    <row r="417" spans="2:51" s="13" customFormat="1" ht="22.5" customHeight="1">
      <c r="B417" s="192"/>
      <c r="D417" s="171" t="s">
        <v>336</v>
      </c>
      <c r="E417" s="201" t="s">
        <v>192</v>
      </c>
      <c r="F417" s="202" t="s">
        <v>685</v>
      </c>
      <c r="H417" s="203">
        <v>1</v>
      </c>
      <c r="I417" s="197"/>
      <c r="L417" s="192"/>
      <c r="M417" s="198"/>
      <c r="N417" s="199"/>
      <c r="O417" s="199"/>
      <c r="P417" s="199"/>
      <c r="Q417" s="199"/>
      <c r="R417" s="199"/>
      <c r="S417" s="199"/>
      <c r="T417" s="200"/>
      <c r="AT417" s="201" t="s">
        <v>336</v>
      </c>
      <c r="AU417" s="201" t="s">
        <v>253</v>
      </c>
      <c r="AV417" s="13" t="s">
        <v>253</v>
      </c>
      <c r="AW417" s="13" t="s">
        <v>208</v>
      </c>
      <c r="AX417" s="13" t="s">
        <v>194</v>
      </c>
      <c r="AY417" s="201" t="s">
        <v>329</v>
      </c>
    </row>
    <row r="418" spans="2:63" s="10" customFormat="1" ht="29.25" customHeight="1">
      <c r="B418" s="146"/>
      <c r="D418" s="147" t="s">
        <v>243</v>
      </c>
      <c r="E418" s="190" t="s">
        <v>686</v>
      </c>
      <c r="F418" s="190" t="s">
        <v>687</v>
      </c>
      <c r="I418" s="149"/>
      <c r="J418" s="191">
        <f>BK418</f>
        <v>0</v>
      </c>
      <c r="L418" s="146"/>
      <c r="M418" s="151"/>
      <c r="N418" s="152"/>
      <c r="O418" s="152"/>
      <c r="P418" s="153">
        <f>SUM(P419:P458)</f>
        <v>0</v>
      </c>
      <c r="Q418" s="152"/>
      <c r="R418" s="153">
        <f>SUM(R419:R458)</f>
        <v>0</v>
      </c>
      <c r="S418" s="152"/>
      <c r="T418" s="154">
        <f>SUM(T419:T458)</f>
        <v>0</v>
      </c>
      <c r="AR418" s="155" t="s">
        <v>194</v>
      </c>
      <c r="AT418" s="156" t="s">
        <v>243</v>
      </c>
      <c r="AU418" s="156" t="s">
        <v>194</v>
      </c>
      <c r="AY418" s="155" t="s">
        <v>329</v>
      </c>
      <c r="BK418" s="157">
        <f>SUM(BK419:BK458)</f>
        <v>0</v>
      </c>
    </row>
    <row r="419" spans="2:65" s="1" customFormat="1" ht="22.5" customHeight="1">
      <c r="B419" s="158"/>
      <c r="C419" s="159" t="s">
        <v>688</v>
      </c>
      <c r="D419" s="159" t="s">
        <v>330</v>
      </c>
      <c r="E419" s="160" t="s">
        <v>689</v>
      </c>
      <c r="F419" s="161" t="s">
        <v>690</v>
      </c>
      <c r="G419" s="162" t="s">
        <v>505</v>
      </c>
      <c r="H419" s="163">
        <v>509.214</v>
      </c>
      <c r="I419" s="164"/>
      <c r="J419" s="165">
        <f>ROUND(I419*H419,2)</f>
        <v>0</v>
      </c>
      <c r="K419" s="161" t="s">
        <v>351</v>
      </c>
      <c r="L419" s="35"/>
      <c r="M419" s="166" t="s">
        <v>192</v>
      </c>
      <c r="N419" s="167" t="s">
        <v>215</v>
      </c>
      <c r="O419" s="36"/>
      <c r="P419" s="168">
        <f>O419*H419</f>
        <v>0</v>
      </c>
      <c r="Q419" s="168">
        <v>0</v>
      </c>
      <c r="R419" s="168">
        <f>Q419*H419</f>
        <v>0</v>
      </c>
      <c r="S419" s="168">
        <v>0</v>
      </c>
      <c r="T419" s="169">
        <f>S419*H419</f>
        <v>0</v>
      </c>
      <c r="AR419" s="18" t="s">
        <v>333</v>
      </c>
      <c r="AT419" s="18" t="s">
        <v>330</v>
      </c>
      <c r="AU419" s="18" t="s">
        <v>253</v>
      </c>
      <c r="AY419" s="18" t="s">
        <v>329</v>
      </c>
      <c r="BE419" s="170">
        <f>IF(N419="základní",J419,0)</f>
        <v>0</v>
      </c>
      <c r="BF419" s="170">
        <f>IF(N419="snížená",J419,0)</f>
        <v>0</v>
      </c>
      <c r="BG419" s="170">
        <f>IF(N419="zákl. přenesená",J419,0)</f>
        <v>0</v>
      </c>
      <c r="BH419" s="170">
        <f>IF(N419="sníž. přenesená",J419,0)</f>
        <v>0</v>
      </c>
      <c r="BI419" s="170">
        <f>IF(N419="nulová",J419,0)</f>
        <v>0</v>
      </c>
      <c r="BJ419" s="18" t="s">
        <v>194</v>
      </c>
      <c r="BK419" s="170">
        <f>ROUND(I419*H419,2)</f>
        <v>0</v>
      </c>
      <c r="BL419" s="18" t="s">
        <v>333</v>
      </c>
      <c r="BM419" s="18" t="s">
        <v>691</v>
      </c>
    </row>
    <row r="420" spans="2:47" s="1" customFormat="1" ht="22.5" customHeight="1">
      <c r="B420" s="35"/>
      <c r="D420" s="171" t="s">
        <v>335</v>
      </c>
      <c r="F420" s="172" t="s">
        <v>690</v>
      </c>
      <c r="I420" s="134"/>
      <c r="L420" s="35"/>
      <c r="M420" s="65"/>
      <c r="N420" s="36"/>
      <c r="O420" s="36"/>
      <c r="P420" s="36"/>
      <c r="Q420" s="36"/>
      <c r="R420" s="36"/>
      <c r="S420" s="36"/>
      <c r="T420" s="66"/>
      <c r="AT420" s="18" t="s">
        <v>335</v>
      </c>
      <c r="AU420" s="18" t="s">
        <v>253</v>
      </c>
    </row>
    <row r="421" spans="2:51" s="13" customFormat="1" ht="22.5" customHeight="1">
      <c r="B421" s="192"/>
      <c r="D421" s="171" t="s">
        <v>336</v>
      </c>
      <c r="E421" s="201" t="s">
        <v>192</v>
      </c>
      <c r="F421" s="202" t="s">
        <v>287</v>
      </c>
      <c r="H421" s="203">
        <v>168.332</v>
      </c>
      <c r="I421" s="197"/>
      <c r="L421" s="192"/>
      <c r="M421" s="198"/>
      <c r="N421" s="199"/>
      <c r="O421" s="199"/>
      <c r="P421" s="199"/>
      <c r="Q421" s="199"/>
      <c r="R421" s="199"/>
      <c r="S421" s="199"/>
      <c r="T421" s="200"/>
      <c r="AT421" s="201" t="s">
        <v>336</v>
      </c>
      <c r="AU421" s="201" t="s">
        <v>253</v>
      </c>
      <c r="AV421" s="13" t="s">
        <v>253</v>
      </c>
      <c r="AW421" s="13" t="s">
        <v>208</v>
      </c>
      <c r="AX421" s="13" t="s">
        <v>244</v>
      </c>
      <c r="AY421" s="201" t="s">
        <v>329</v>
      </c>
    </row>
    <row r="422" spans="2:51" s="13" customFormat="1" ht="22.5" customHeight="1">
      <c r="B422" s="192"/>
      <c r="D422" s="171" t="s">
        <v>336</v>
      </c>
      <c r="E422" s="201" t="s">
        <v>192</v>
      </c>
      <c r="F422" s="202" t="s">
        <v>292</v>
      </c>
      <c r="H422" s="203">
        <v>86.496</v>
      </c>
      <c r="I422" s="197"/>
      <c r="L422" s="192"/>
      <c r="M422" s="198"/>
      <c r="N422" s="199"/>
      <c r="O422" s="199"/>
      <c r="P422" s="199"/>
      <c r="Q422" s="199"/>
      <c r="R422" s="199"/>
      <c r="S422" s="199"/>
      <c r="T422" s="200"/>
      <c r="AT422" s="201" t="s">
        <v>336</v>
      </c>
      <c r="AU422" s="201" t="s">
        <v>253</v>
      </c>
      <c r="AV422" s="13" t="s">
        <v>253</v>
      </c>
      <c r="AW422" s="13" t="s">
        <v>208</v>
      </c>
      <c r="AX422" s="13" t="s">
        <v>244</v>
      </c>
      <c r="AY422" s="201" t="s">
        <v>329</v>
      </c>
    </row>
    <row r="423" spans="2:51" s="13" customFormat="1" ht="22.5" customHeight="1">
      <c r="B423" s="192"/>
      <c r="D423" s="171" t="s">
        <v>336</v>
      </c>
      <c r="E423" s="201" t="s">
        <v>192</v>
      </c>
      <c r="F423" s="202" t="s">
        <v>284</v>
      </c>
      <c r="H423" s="203">
        <v>135.026</v>
      </c>
      <c r="I423" s="197"/>
      <c r="L423" s="192"/>
      <c r="M423" s="198"/>
      <c r="N423" s="199"/>
      <c r="O423" s="199"/>
      <c r="P423" s="199"/>
      <c r="Q423" s="199"/>
      <c r="R423" s="199"/>
      <c r="S423" s="199"/>
      <c r="T423" s="200"/>
      <c r="AT423" s="201" t="s">
        <v>336</v>
      </c>
      <c r="AU423" s="201" t="s">
        <v>253</v>
      </c>
      <c r="AV423" s="13" t="s">
        <v>253</v>
      </c>
      <c r="AW423" s="13" t="s">
        <v>208</v>
      </c>
      <c r="AX423" s="13" t="s">
        <v>244</v>
      </c>
      <c r="AY423" s="201" t="s">
        <v>329</v>
      </c>
    </row>
    <row r="424" spans="2:51" s="13" customFormat="1" ht="22.5" customHeight="1">
      <c r="B424" s="192"/>
      <c r="D424" s="171" t="s">
        <v>336</v>
      </c>
      <c r="E424" s="201" t="s">
        <v>192</v>
      </c>
      <c r="F424" s="202" t="s">
        <v>289</v>
      </c>
      <c r="H424" s="203">
        <v>119.36</v>
      </c>
      <c r="I424" s="197"/>
      <c r="L424" s="192"/>
      <c r="M424" s="198"/>
      <c r="N424" s="199"/>
      <c r="O424" s="199"/>
      <c r="P424" s="199"/>
      <c r="Q424" s="199"/>
      <c r="R424" s="199"/>
      <c r="S424" s="199"/>
      <c r="T424" s="200"/>
      <c r="AT424" s="201" t="s">
        <v>336</v>
      </c>
      <c r="AU424" s="201" t="s">
        <v>253</v>
      </c>
      <c r="AV424" s="13" t="s">
        <v>253</v>
      </c>
      <c r="AW424" s="13" t="s">
        <v>208</v>
      </c>
      <c r="AX424" s="13" t="s">
        <v>244</v>
      </c>
      <c r="AY424" s="201" t="s">
        <v>329</v>
      </c>
    </row>
    <row r="425" spans="2:51" s="12" customFormat="1" ht="22.5" customHeight="1">
      <c r="B425" s="181"/>
      <c r="D425" s="193" t="s">
        <v>336</v>
      </c>
      <c r="E425" s="212" t="s">
        <v>192</v>
      </c>
      <c r="F425" s="213" t="s">
        <v>346</v>
      </c>
      <c r="H425" s="214">
        <v>509.214</v>
      </c>
      <c r="I425" s="185"/>
      <c r="L425" s="181"/>
      <c r="M425" s="186"/>
      <c r="N425" s="187"/>
      <c r="O425" s="187"/>
      <c r="P425" s="187"/>
      <c r="Q425" s="187"/>
      <c r="R425" s="187"/>
      <c r="S425" s="187"/>
      <c r="T425" s="188"/>
      <c r="AT425" s="189" t="s">
        <v>336</v>
      </c>
      <c r="AU425" s="189" t="s">
        <v>253</v>
      </c>
      <c r="AV425" s="12" t="s">
        <v>333</v>
      </c>
      <c r="AW425" s="12" t="s">
        <v>208</v>
      </c>
      <c r="AX425" s="12" t="s">
        <v>194</v>
      </c>
      <c r="AY425" s="189" t="s">
        <v>329</v>
      </c>
    </row>
    <row r="426" spans="2:65" s="1" customFormat="1" ht="22.5" customHeight="1">
      <c r="B426" s="158"/>
      <c r="C426" s="159" t="s">
        <v>692</v>
      </c>
      <c r="D426" s="159" t="s">
        <v>330</v>
      </c>
      <c r="E426" s="160" t="s">
        <v>693</v>
      </c>
      <c r="F426" s="161" t="s">
        <v>694</v>
      </c>
      <c r="G426" s="162" t="s">
        <v>505</v>
      </c>
      <c r="H426" s="163">
        <v>14767.206</v>
      </c>
      <c r="I426" s="164"/>
      <c r="J426" s="165">
        <f>ROUND(I426*H426,2)</f>
        <v>0</v>
      </c>
      <c r="K426" s="161" t="s">
        <v>351</v>
      </c>
      <c r="L426" s="35"/>
      <c r="M426" s="166" t="s">
        <v>192</v>
      </c>
      <c r="N426" s="167" t="s">
        <v>215</v>
      </c>
      <c r="O426" s="36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AR426" s="18" t="s">
        <v>333</v>
      </c>
      <c r="AT426" s="18" t="s">
        <v>330</v>
      </c>
      <c r="AU426" s="18" t="s">
        <v>253</v>
      </c>
      <c r="AY426" s="18" t="s">
        <v>329</v>
      </c>
      <c r="BE426" s="170">
        <f>IF(N426="základní",J426,0)</f>
        <v>0</v>
      </c>
      <c r="BF426" s="170">
        <f>IF(N426="snížená",J426,0)</f>
        <v>0</v>
      </c>
      <c r="BG426" s="170">
        <f>IF(N426="zákl. přenesená",J426,0)</f>
        <v>0</v>
      </c>
      <c r="BH426" s="170">
        <f>IF(N426="sníž. přenesená",J426,0)</f>
        <v>0</v>
      </c>
      <c r="BI426" s="170">
        <f>IF(N426="nulová",J426,0)</f>
        <v>0</v>
      </c>
      <c r="BJ426" s="18" t="s">
        <v>194</v>
      </c>
      <c r="BK426" s="170">
        <f>ROUND(I426*H426,2)</f>
        <v>0</v>
      </c>
      <c r="BL426" s="18" t="s">
        <v>333</v>
      </c>
      <c r="BM426" s="18" t="s">
        <v>695</v>
      </c>
    </row>
    <row r="427" spans="2:47" s="1" customFormat="1" ht="22.5" customHeight="1">
      <c r="B427" s="35"/>
      <c r="D427" s="171" t="s">
        <v>335</v>
      </c>
      <c r="F427" s="172" t="s">
        <v>694</v>
      </c>
      <c r="I427" s="134"/>
      <c r="L427" s="35"/>
      <c r="M427" s="65"/>
      <c r="N427" s="36"/>
      <c r="O427" s="36"/>
      <c r="P427" s="36"/>
      <c r="Q427" s="36"/>
      <c r="R427" s="36"/>
      <c r="S427" s="36"/>
      <c r="T427" s="66"/>
      <c r="AT427" s="18" t="s">
        <v>335</v>
      </c>
      <c r="AU427" s="18" t="s">
        <v>253</v>
      </c>
    </row>
    <row r="428" spans="2:51" s="13" customFormat="1" ht="22.5" customHeight="1">
      <c r="B428" s="192"/>
      <c r="D428" s="171" t="s">
        <v>336</v>
      </c>
      <c r="E428" s="201" t="s">
        <v>192</v>
      </c>
      <c r="F428" s="202" t="s">
        <v>696</v>
      </c>
      <c r="H428" s="203">
        <v>4881.628</v>
      </c>
      <c r="I428" s="197"/>
      <c r="L428" s="192"/>
      <c r="M428" s="198"/>
      <c r="N428" s="199"/>
      <c r="O428" s="199"/>
      <c r="P428" s="199"/>
      <c r="Q428" s="199"/>
      <c r="R428" s="199"/>
      <c r="S428" s="199"/>
      <c r="T428" s="200"/>
      <c r="AT428" s="201" t="s">
        <v>336</v>
      </c>
      <c r="AU428" s="201" t="s">
        <v>253</v>
      </c>
      <c r="AV428" s="13" t="s">
        <v>253</v>
      </c>
      <c r="AW428" s="13" t="s">
        <v>208</v>
      </c>
      <c r="AX428" s="13" t="s">
        <v>244</v>
      </c>
      <c r="AY428" s="201" t="s">
        <v>329</v>
      </c>
    </row>
    <row r="429" spans="2:51" s="13" customFormat="1" ht="22.5" customHeight="1">
      <c r="B429" s="192"/>
      <c r="D429" s="171" t="s">
        <v>336</v>
      </c>
      <c r="E429" s="201" t="s">
        <v>192</v>
      </c>
      <c r="F429" s="202" t="s">
        <v>697</v>
      </c>
      <c r="H429" s="203">
        <v>2508.384</v>
      </c>
      <c r="I429" s="197"/>
      <c r="L429" s="192"/>
      <c r="M429" s="198"/>
      <c r="N429" s="199"/>
      <c r="O429" s="199"/>
      <c r="P429" s="199"/>
      <c r="Q429" s="199"/>
      <c r="R429" s="199"/>
      <c r="S429" s="199"/>
      <c r="T429" s="200"/>
      <c r="AT429" s="201" t="s">
        <v>336</v>
      </c>
      <c r="AU429" s="201" t="s">
        <v>253</v>
      </c>
      <c r="AV429" s="13" t="s">
        <v>253</v>
      </c>
      <c r="AW429" s="13" t="s">
        <v>208</v>
      </c>
      <c r="AX429" s="13" t="s">
        <v>244</v>
      </c>
      <c r="AY429" s="201" t="s">
        <v>329</v>
      </c>
    </row>
    <row r="430" spans="2:51" s="13" customFormat="1" ht="22.5" customHeight="1">
      <c r="B430" s="192"/>
      <c r="D430" s="171" t="s">
        <v>336</v>
      </c>
      <c r="E430" s="201" t="s">
        <v>192</v>
      </c>
      <c r="F430" s="202" t="s">
        <v>698</v>
      </c>
      <c r="H430" s="203">
        <v>3915.754</v>
      </c>
      <c r="I430" s="197"/>
      <c r="L430" s="192"/>
      <c r="M430" s="198"/>
      <c r="N430" s="199"/>
      <c r="O430" s="199"/>
      <c r="P430" s="199"/>
      <c r="Q430" s="199"/>
      <c r="R430" s="199"/>
      <c r="S430" s="199"/>
      <c r="T430" s="200"/>
      <c r="AT430" s="201" t="s">
        <v>336</v>
      </c>
      <c r="AU430" s="201" t="s">
        <v>253</v>
      </c>
      <c r="AV430" s="13" t="s">
        <v>253</v>
      </c>
      <c r="AW430" s="13" t="s">
        <v>208</v>
      </c>
      <c r="AX430" s="13" t="s">
        <v>244</v>
      </c>
      <c r="AY430" s="201" t="s">
        <v>329</v>
      </c>
    </row>
    <row r="431" spans="2:51" s="13" customFormat="1" ht="22.5" customHeight="1">
      <c r="B431" s="192"/>
      <c r="D431" s="171" t="s">
        <v>336</v>
      </c>
      <c r="E431" s="201" t="s">
        <v>192</v>
      </c>
      <c r="F431" s="202" t="s">
        <v>699</v>
      </c>
      <c r="H431" s="203">
        <v>3461.44</v>
      </c>
      <c r="I431" s="197"/>
      <c r="L431" s="192"/>
      <c r="M431" s="198"/>
      <c r="N431" s="199"/>
      <c r="O431" s="199"/>
      <c r="P431" s="199"/>
      <c r="Q431" s="199"/>
      <c r="R431" s="199"/>
      <c r="S431" s="199"/>
      <c r="T431" s="200"/>
      <c r="AT431" s="201" t="s">
        <v>336</v>
      </c>
      <c r="AU431" s="201" t="s">
        <v>253</v>
      </c>
      <c r="AV431" s="13" t="s">
        <v>253</v>
      </c>
      <c r="AW431" s="13" t="s">
        <v>208</v>
      </c>
      <c r="AX431" s="13" t="s">
        <v>244</v>
      </c>
      <c r="AY431" s="201" t="s">
        <v>329</v>
      </c>
    </row>
    <row r="432" spans="2:51" s="12" customFormat="1" ht="22.5" customHeight="1">
      <c r="B432" s="181"/>
      <c r="D432" s="193" t="s">
        <v>336</v>
      </c>
      <c r="E432" s="212" t="s">
        <v>192</v>
      </c>
      <c r="F432" s="213" t="s">
        <v>346</v>
      </c>
      <c r="H432" s="214">
        <v>14767.206</v>
      </c>
      <c r="I432" s="185"/>
      <c r="L432" s="181"/>
      <c r="M432" s="186"/>
      <c r="N432" s="187"/>
      <c r="O432" s="187"/>
      <c r="P432" s="187"/>
      <c r="Q432" s="187"/>
      <c r="R432" s="187"/>
      <c r="S432" s="187"/>
      <c r="T432" s="188"/>
      <c r="AT432" s="189" t="s">
        <v>336</v>
      </c>
      <c r="AU432" s="189" t="s">
        <v>253</v>
      </c>
      <c r="AV432" s="12" t="s">
        <v>333</v>
      </c>
      <c r="AW432" s="12" t="s">
        <v>208</v>
      </c>
      <c r="AX432" s="12" t="s">
        <v>194</v>
      </c>
      <c r="AY432" s="189" t="s">
        <v>329</v>
      </c>
    </row>
    <row r="433" spans="2:65" s="1" customFormat="1" ht="22.5" customHeight="1">
      <c r="B433" s="158"/>
      <c r="C433" s="159" t="s">
        <v>700</v>
      </c>
      <c r="D433" s="159" t="s">
        <v>330</v>
      </c>
      <c r="E433" s="160" t="s">
        <v>701</v>
      </c>
      <c r="F433" s="161" t="s">
        <v>702</v>
      </c>
      <c r="G433" s="162" t="s">
        <v>505</v>
      </c>
      <c r="H433" s="163">
        <v>168.332</v>
      </c>
      <c r="I433" s="164"/>
      <c r="J433" s="165">
        <f>ROUND(I433*H433,2)</f>
        <v>0</v>
      </c>
      <c r="K433" s="161" t="s">
        <v>351</v>
      </c>
      <c r="L433" s="35"/>
      <c r="M433" s="166" t="s">
        <v>192</v>
      </c>
      <c r="N433" s="167" t="s">
        <v>215</v>
      </c>
      <c r="O433" s="36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AR433" s="18" t="s">
        <v>333</v>
      </c>
      <c r="AT433" s="18" t="s">
        <v>330</v>
      </c>
      <c r="AU433" s="18" t="s">
        <v>253</v>
      </c>
      <c r="AY433" s="18" t="s">
        <v>329</v>
      </c>
      <c r="BE433" s="170">
        <f>IF(N433="základní",J433,0)</f>
        <v>0</v>
      </c>
      <c r="BF433" s="170">
        <f>IF(N433="snížená",J433,0)</f>
        <v>0</v>
      </c>
      <c r="BG433" s="170">
        <f>IF(N433="zákl. přenesená",J433,0)</f>
        <v>0</v>
      </c>
      <c r="BH433" s="170">
        <f>IF(N433="sníž. přenesená",J433,0)</f>
        <v>0</v>
      </c>
      <c r="BI433" s="170">
        <f>IF(N433="nulová",J433,0)</f>
        <v>0</v>
      </c>
      <c r="BJ433" s="18" t="s">
        <v>194</v>
      </c>
      <c r="BK433" s="170">
        <f>ROUND(I433*H433,2)</f>
        <v>0</v>
      </c>
      <c r="BL433" s="18" t="s">
        <v>333</v>
      </c>
      <c r="BM433" s="18" t="s">
        <v>703</v>
      </c>
    </row>
    <row r="434" spans="2:47" s="1" customFormat="1" ht="22.5" customHeight="1">
      <c r="B434" s="35"/>
      <c r="D434" s="171" t="s">
        <v>335</v>
      </c>
      <c r="F434" s="172" t="s">
        <v>702</v>
      </c>
      <c r="I434" s="134"/>
      <c r="L434" s="35"/>
      <c r="M434" s="65"/>
      <c r="N434" s="36"/>
      <c r="O434" s="36"/>
      <c r="P434" s="36"/>
      <c r="Q434" s="36"/>
      <c r="R434" s="36"/>
      <c r="S434" s="36"/>
      <c r="T434" s="66"/>
      <c r="AT434" s="18" t="s">
        <v>335</v>
      </c>
      <c r="AU434" s="18" t="s">
        <v>253</v>
      </c>
    </row>
    <row r="435" spans="2:51" s="11" customFormat="1" ht="22.5" customHeight="1">
      <c r="B435" s="173"/>
      <c r="D435" s="171" t="s">
        <v>336</v>
      </c>
      <c r="E435" s="174" t="s">
        <v>192</v>
      </c>
      <c r="F435" s="175" t="s">
        <v>704</v>
      </c>
      <c r="H435" s="176" t="s">
        <v>192</v>
      </c>
      <c r="I435" s="177"/>
      <c r="L435" s="173"/>
      <c r="M435" s="178"/>
      <c r="N435" s="179"/>
      <c r="O435" s="179"/>
      <c r="P435" s="179"/>
      <c r="Q435" s="179"/>
      <c r="R435" s="179"/>
      <c r="S435" s="179"/>
      <c r="T435" s="180"/>
      <c r="AT435" s="176" t="s">
        <v>336</v>
      </c>
      <c r="AU435" s="176" t="s">
        <v>253</v>
      </c>
      <c r="AV435" s="11" t="s">
        <v>194</v>
      </c>
      <c r="AW435" s="11" t="s">
        <v>208</v>
      </c>
      <c r="AX435" s="11" t="s">
        <v>244</v>
      </c>
      <c r="AY435" s="176" t="s">
        <v>329</v>
      </c>
    </row>
    <row r="436" spans="2:51" s="13" customFormat="1" ht="22.5" customHeight="1">
      <c r="B436" s="192"/>
      <c r="D436" s="171" t="s">
        <v>336</v>
      </c>
      <c r="E436" s="201" t="s">
        <v>192</v>
      </c>
      <c r="F436" s="202" t="s">
        <v>705</v>
      </c>
      <c r="H436" s="203">
        <v>509.214</v>
      </c>
      <c r="I436" s="197"/>
      <c r="L436" s="192"/>
      <c r="M436" s="198"/>
      <c r="N436" s="199"/>
      <c r="O436" s="199"/>
      <c r="P436" s="199"/>
      <c r="Q436" s="199"/>
      <c r="R436" s="199"/>
      <c r="S436" s="199"/>
      <c r="T436" s="200"/>
      <c r="AT436" s="201" t="s">
        <v>336</v>
      </c>
      <c r="AU436" s="201" t="s">
        <v>253</v>
      </c>
      <c r="AV436" s="13" t="s">
        <v>253</v>
      </c>
      <c r="AW436" s="13" t="s">
        <v>208</v>
      </c>
      <c r="AX436" s="13" t="s">
        <v>244</v>
      </c>
      <c r="AY436" s="201" t="s">
        <v>329</v>
      </c>
    </row>
    <row r="437" spans="2:51" s="11" customFormat="1" ht="22.5" customHeight="1">
      <c r="B437" s="173"/>
      <c r="D437" s="171" t="s">
        <v>336</v>
      </c>
      <c r="E437" s="174" t="s">
        <v>192</v>
      </c>
      <c r="F437" s="175" t="s">
        <v>706</v>
      </c>
      <c r="H437" s="176" t="s">
        <v>192</v>
      </c>
      <c r="I437" s="177"/>
      <c r="L437" s="173"/>
      <c r="M437" s="178"/>
      <c r="N437" s="179"/>
      <c r="O437" s="179"/>
      <c r="P437" s="179"/>
      <c r="Q437" s="179"/>
      <c r="R437" s="179"/>
      <c r="S437" s="179"/>
      <c r="T437" s="180"/>
      <c r="AT437" s="176" t="s">
        <v>336</v>
      </c>
      <c r="AU437" s="176" t="s">
        <v>253</v>
      </c>
      <c r="AV437" s="11" t="s">
        <v>194</v>
      </c>
      <c r="AW437" s="11" t="s">
        <v>208</v>
      </c>
      <c r="AX437" s="11" t="s">
        <v>244</v>
      </c>
      <c r="AY437" s="176" t="s">
        <v>329</v>
      </c>
    </row>
    <row r="438" spans="2:51" s="13" customFormat="1" ht="22.5" customHeight="1">
      <c r="B438" s="192"/>
      <c r="D438" s="171" t="s">
        <v>336</v>
      </c>
      <c r="E438" s="201" t="s">
        <v>192</v>
      </c>
      <c r="F438" s="202" t="s">
        <v>707</v>
      </c>
      <c r="H438" s="203">
        <v>-86.496</v>
      </c>
      <c r="I438" s="197"/>
      <c r="L438" s="192"/>
      <c r="M438" s="198"/>
      <c r="N438" s="199"/>
      <c r="O438" s="199"/>
      <c r="P438" s="199"/>
      <c r="Q438" s="199"/>
      <c r="R438" s="199"/>
      <c r="S438" s="199"/>
      <c r="T438" s="200"/>
      <c r="AT438" s="201" t="s">
        <v>336</v>
      </c>
      <c r="AU438" s="201" t="s">
        <v>253</v>
      </c>
      <c r="AV438" s="13" t="s">
        <v>253</v>
      </c>
      <c r="AW438" s="13" t="s">
        <v>208</v>
      </c>
      <c r="AX438" s="13" t="s">
        <v>244</v>
      </c>
      <c r="AY438" s="201" t="s">
        <v>329</v>
      </c>
    </row>
    <row r="439" spans="2:51" s="13" customFormat="1" ht="22.5" customHeight="1">
      <c r="B439" s="192"/>
      <c r="D439" s="171" t="s">
        <v>336</v>
      </c>
      <c r="E439" s="201" t="s">
        <v>192</v>
      </c>
      <c r="F439" s="202" t="s">
        <v>708</v>
      </c>
      <c r="H439" s="203">
        <v>-135.026</v>
      </c>
      <c r="I439" s="197"/>
      <c r="L439" s="192"/>
      <c r="M439" s="198"/>
      <c r="N439" s="199"/>
      <c r="O439" s="199"/>
      <c r="P439" s="199"/>
      <c r="Q439" s="199"/>
      <c r="R439" s="199"/>
      <c r="S439" s="199"/>
      <c r="T439" s="200"/>
      <c r="AT439" s="201" t="s">
        <v>336</v>
      </c>
      <c r="AU439" s="201" t="s">
        <v>253</v>
      </c>
      <c r="AV439" s="13" t="s">
        <v>253</v>
      </c>
      <c r="AW439" s="13" t="s">
        <v>208</v>
      </c>
      <c r="AX439" s="13" t="s">
        <v>244</v>
      </c>
      <c r="AY439" s="201" t="s">
        <v>329</v>
      </c>
    </row>
    <row r="440" spans="2:51" s="13" customFormat="1" ht="22.5" customHeight="1">
      <c r="B440" s="192"/>
      <c r="D440" s="171" t="s">
        <v>336</v>
      </c>
      <c r="E440" s="201" t="s">
        <v>192</v>
      </c>
      <c r="F440" s="202" t="s">
        <v>709</v>
      </c>
      <c r="H440" s="203">
        <v>-119.36</v>
      </c>
      <c r="I440" s="197"/>
      <c r="L440" s="192"/>
      <c r="M440" s="198"/>
      <c r="N440" s="199"/>
      <c r="O440" s="199"/>
      <c r="P440" s="199"/>
      <c r="Q440" s="199"/>
      <c r="R440" s="199"/>
      <c r="S440" s="199"/>
      <c r="T440" s="200"/>
      <c r="AT440" s="201" t="s">
        <v>336</v>
      </c>
      <c r="AU440" s="201" t="s">
        <v>253</v>
      </c>
      <c r="AV440" s="13" t="s">
        <v>253</v>
      </c>
      <c r="AW440" s="13" t="s">
        <v>208</v>
      </c>
      <c r="AX440" s="13" t="s">
        <v>244</v>
      </c>
      <c r="AY440" s="201" t="s">
        <v>329</v>
      </c>
    </row>
    <row r="441" spans="2:51" s="14" customFormat="1" ht="22.5" customHeight="1">
      <c r="B441" s="204"/>
      <c r="D441" s="171" t="s">
        <v>336</v>
      </c>
      <c r="E441" s="205" t="s">
        <v>287</v>
      </c>
      <c r="F441" s="206" t="s">
        <v>416</v>
      </c>
      <c r="H441" s="207">
        <v>168.332</v>
      </c>
      <c r="I441" s="208"/>
      <c r="L441" s="204"/>
      <c r="M441" s="209"/>
      <c r="N441" s="210"/>
      <c r="O441" s="210"/>
      <c r="P441" s="210"/>
      <c r="Q441" s="210"/>
      <c r="R441" s="210"/>
      <c r="S441" s="210"/>
      <c r="T441" s="211"/>
      <c r="AT441" s="205" t="s">
        <v>336</v>
      </c>
      <c r="AU441" s="205" t="s">
        <v>253</v>
      </c>
      <c r="AV441" s="14" t="s">
        <v>357</v>
      </c>
      <c r="AW441" s="14" t="s">
        <v>208</v>
      </c>
      <c r="AX441" s="14" t="s">
        <v>244</v>
      </c>
      <c r="AY441" s="205" t="s">
        <v>329</v>
      </c>
    </row>
    <row r="442" spans="2:51" s="12" customFormat="1" ht="22.5" customHeight="1">
      <c r="B442" s="181"/>
      <c r="D442" s="193" t="s">
        <v>336</v>
      </c>
      <c r="E442" s="212" t="s">
        <v>192</v>
      </c>
      <c r="F442" s="213" t="s">
        <v>346</v>
      </c>
      <c r="H442" s="214">
        <v>168.332</v>
      </c>
      <c r="I442" s="185"/>
      <c r="L442" s="181"/>
      <c r="M442" s="186"/>
      <c r="N442" s="187"/>
      <c r="O442" s="187"/>
      <c r="P442" s="187"/>
      <c r="Q442" s="187"/>
      <c r="R442" s="187"/>
      <c r="S442" s="187"/>
      <c r="T442" s="188"/>
      <c r="AT442" s="189" t="s">
        <v>336</v>
      </c>
      <c r="AU442" s="189" t="s">
        <v>253</v>
      </c>
      <c r="AV442" s="12" t="s">
        <v>333</v>
      </c>
      <c r="AW442" s="12" t="s">
        <v>208</v>
      </c>
      <c r="AX442" s="12" t="s">
        <v>194</v>
      </c>
      <c r="AY442" s="189" t="s">
        <v>329</v>
      </c>
    </row>
    <row r="443" spans="2:65" s="1" customFormat="1" ht="22.5" customHeight="1">
      <c r="B443" s="158"/>
      <c r="C443" s="159" t="s">
        <v>710</v>
      </c>
      <c r="D443" s="159" t="s">
        <v>330</v>
      </c>
      <c r="E443" s="160" t="s">
        <v>711</v>
      </c>
      <c r="F443" s="161" t="s">
        <v>712</v>
      </c>
      <c r="G443" s="162" t="s">
        <v>505</v>
      </c>
      <c r="H443" s="163">
        <v>86.496</v>
      </c>
      <c r="I443" s="164"/>
      <c r="J443" s="165">
        <f>ROUND(I443*H443,2)</f>
        <v>0</v>
      </c>
      <c r="K443" s="161" t="s">
        <v>351</v>
      </c>
      <c r="L443" s="35"/>
      <c r="M443" s="166" t="s">
        <v>192</v>
      </c>
      <c r="N443" s="167" t="s">
        <v>215</v>
      </c>
      <c r="O443" s="36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AR443" s="18" t="s">
        <v>333</v>
      </c>
      <c r="AT443" s="18" t="s">
        <v>330</v>
      </c>
      <c r="AU443" s="18" t="s">
        <v>253</v>
      </c>
      <c r="AY443" s="18" t="s">
        <v>329</v>
      </c>
      <c r="BE443" s="170">
        <f>IF(N443="základní",J443,0)</f>
        <v>0</v>
      </c>
      <c r="BF443" s="170">
        <f>IF(N443="snížená",J443,0)</f>
        <v>0</v>
      </c>
      <c r="BG443" s="170">
        <f>IF(N443="zákl. přenesená",J443,0)</f>
        <v>0</v>
      </c>
      <c r="BH443" s="170">
        <f>IF(N443="sníž. přenesená",J443,0)</f>
        <v>0</v>
      </c>
      <c r="BI443" s="170">
        <f>IF(N443="nulová",J443,0)</f>
        <v>0</v>
      </c>
      <c r="BJ443" s="18" t="s">
        <v>194</v>
      </c>
      <c r="BK443" s="170">
        <f>ROUND(I443*H443,2)</f>
        <v>0</v>
      </c>
      <c r="BL443" s="18" t="s">
        <v>333</v>
      </c>
      <c r="BM443" s="18" t="s">
        <v>713</v>
      </c>
    </row>
    <row r="444" spans="2:47" s="1" customFormat="1" ht="22.5" customHeight="1">
      <c r="B444" s="35"/>
      <c r="D444" s="171" t="s">
        <v>335</v>
      </c>
      <c r="F444" s="172" t="s">
        <v>712</v>
      </c>
      <c r="I444" s="134"/>
      <c r="L444" s="35"/>
      <c r="M444" s="65"/>
      <c r="N444" s="36"/>
      <c r="O444" s="36"/>
      <c r="P444" s="36"/>
      <c r="Q444" s="36"/>
      <c r="R444" s="36"/>
      <c r="S444" s="36"/>
      <c r="T444" s="66"/>
      <c r="AT444" s="18" t="s">
        <v>335</v>
      </c>
      <c r="AU444" s="18" t="s">
        <v>253</v>
      </c>
    </row>
    <row r="445" spans="2:51" s="13" customFormat="1" ht="22.5" customHeight="1">
      <c r="B445" s="192"/>
      <c r="D445" s="171" t="s">
        <v>336</v>
      </c>
      <c r="E445" s="201" t="s">
        <v>192</v>
      </c>
      <c r="F445" s="202" t="s">
        <v>714</v>
      </c>
      <c r="H445" s="203">
        <v>86.496</v>
      </c>
      <c r="I445" s="197"/>
      <c r="L445" s="192"/>
      <c r="M445" s="198"/>
      <c r="N445" s="199"/>
      <c r="O445" s="199"/>
      <c r="P445" s="199"/>
      <c r="Q445" s="199"/>
      <c r="R445" s="199"/>
      <c r="S445" s="199"/>
      <c r="T445" s="200"/>
      <c r="AT445" s="201" t="s">
        <v>336</v>
      </c>
      <c r="AU445" s="201" t="s">
        <v>253</v>
      </c>
      <c r="AV445" s="13" t="s">
        <v>253</v>
      </c>
      <c r="AW445" s="13" t="s">
        <v>208</v>
      </c>
      <c r="AX445" s="13" t="s">
        <v>244</v>
      </c>
      <c r="AY445" s="201" t="s">
        <v>329</v>
      </c>
    </row>
    <row r="446" spans="2:51" s="14" customFormat="1" ht="22.5" customHeight="1">
      <c r="B446" s="204"/>
      <c r="D446" s="193" t="s">
        <v>336</v>
      </c>
      <c r="E446" s="215" t="s">
        <v>292</v>
      </c>
      <c r="F446" s="216" t="s">
        <v>416</v>
      </c>
      <c r="H446" s="217">
        <v>86.496</v>
      </c>
      <c r="I446" s="208"/>
      <c r="L446" s="204"/>
      <c r="M446" s="209"/>
      <c r="N446" s="210"/>
      <c r="O446" s="210"/>
      <c r="P446" s="210"/>
      <c r="Q446" s="210"/>
      <c r="R446" s="210"/>
      <c r="S446" s="210"/>
      <c r="T446" s="211"/>
      <c r="AT446" s="205" t="s">
        <v>336</v>
      </c>
      <c r="AU446" s="205" t="s">
        <v>253</v>
      </c>
      <c r="AV446" s="14" t="s">
        <v>357</v>
      </c>
      <c r="AW446" s="14" t="s">
        <v>208</v>
      </c>
      <c r="AX446" s="14" t="s">
        <v>194</v>
      </c>
      <c r="AY446" s="205" t="s">
        <v>329</v>
      </c>
    </row>
    <row r="447" spans="2:65" s="1" customFormat="1" ht="22.5" customHeight="1">
      <c r="B447" s="158"/>
      <c r="C447" s="159" t="s">
        <v>715</v>
      </c>
      <c r="D447" s="159" t="s">
        <v>330</v>
      </c>
      <c r="E447" s="160" t="s">
        <v>716</v>
      </c>
      <c r="F447" s="161" t="s">
        <v>717</v>
      </c>
      <c r="G447" s="162" t="s">
        <v>505</v>
      </c>
      <c r="H447" s="163">
        <v>135.026</v>
      </c>
      <c r="I447" s="164"/>
      <c r="J447" s="165">
        <f>ROUND(I447*H447,2)</f>
        <v>0</v>
      </c>
      <c r="K447" s="161" t="s">
        <v>351</v>
      </c>
      <c r="L447" s="35"/>
      <c r="M447" s="166" t="s">
        <v>192</v>
      </c>
      <c r="N447" s="167" t="s">
        <v>215</v>
      </c>
      <c r="O447" s="36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AR447" s="18" t="s">
        <v>333</v>
      </c>
      <c r="AT447" s="18" t="s">
        <v>330</v>
      </c>
      <c r="AU447" s="18" t="s">
        <v>253</v>
      </c>
      <c r="AY447" s="18" t="s">
        <v>329</v>
      </c>
      <c r="BE447" s="170">
        <f>IF(N447="základní",J447,0)</f>
        <v>0</v>
      </c>
      <c r="BF447" s="170">
        <f>IF(N447="snížená",J447,0)</f>
        <v>0</v>
      </c>
      <c r="BG447" s="170">
        <f>IF(N447="zákl. přenesená",J447,0)</f>
        <v>0</v>
      </c>
      <c r="BH447" s="170">
        <f>IF(N447="sníž. přenesená",J447,0)</f>
        <v>0</v>
      </c>
      <c r="BI447" s="170">
        <f>IF(N447="nulová",J447,0)</f>
        <v>0</v>
      </c>
      <c r="BJ447" s="18" t="s">
        <v>194</v>
      </c>
      <c r="BK447" s="170">
        <f>ROUND(I447*H447,2)</f>
        <v>0</v>
      </c>
      <c r="BL447" s="18" t="s">
        <v>333</v>
      </c>
      <c r="BM447" s="18" t="s">
        <v>718</v>
      </c>
    </row>
    <row r="448" spans="2:47" s="1" customFormat="1" ht="22.5" customHeight="1">
      <c r="B448" s="35"/>
      <c r="D448" s="171" t="s">
        <v>335</v>
      </c>
      <c r="F448" s="172" t="s">
        <v>717</v>
      </c>
      <c r="I448" s="134"/>
      <c r="L448" s="35"/>
      <c r="M448" s="65"/>
      <c r="N448" s="36"/>
      <c r="O448" s="36"/>
      <c r="P448" s="36"/>
      <c r="Q448" s="36"/>
      <c r="R448" s="36"/>
      <c r="S448" s="36"/>
      <c r="T448" s="66"/>
      <c r="AT448" s="18" t="s">
        <v>335</v>
      </c>
      <c r="AU448" s="18" t="s">
        <v>253</v>
      </c>
    </row>
    <row r="449" spans="2:51" s="11" customFormat="1" ht="22.5" customHeight="1">
      <c r="B449" s="173"/>
      <c r="D449" s="171" t="s">
        <v>336</v>
      </c>
      <c r="E449" s="174" t="s">
        <v>192</v>
      </c>
      <c r="F449" s="175" t="s">
        <v>719</v>
      </c>
      <c r="H449" s="176" t="s">
        <v>192</v>
      </c>
      <c r="I449" s="177"/>
      <c r="L449" s="173"/>
      <c r="M449" s="178"/>
      <c r="N449" s="179"/>
      <c r="O449" s="179"/>
      <c r="P449" s="179"/>
      <c r="Q449" s="179"/>
      <c r="R449" s="179"/>
      <c r="S449" s="179"/>
      <c r="T449" s="180"/>
      <c r="AT449" s="176" t="s">
        <v>336</v>
      </c>
      <c r="AU449" s="176" t="s">
        <v>253</v>
      </c>
      <c r="AV449" s="11" t="s">
        <v>194</v>
      </c>
      <c r="AW449" s="11" t="s">
        <v>208</v>
      </c>
      <c r="AX449" s="11" t="s">
        <v>244</v>
      </c>
      <c r="AY449" s="176" t="s">
        <v>329</v>
      </c>
    </row>
    <row r="450" spans="2:51" s="13" customFormat="1" ht="22.5" customHeight="1">
      <c r="B450" s="192"/>
      <c r="D450" s="171" t="s">
        <v>336</v>
      </c>
      <c r="E450" s="201" t="s">
        <v>192</v>
      </c>
      <c r="F450" s="202" t="s">
        <v>285</v>
      </c>
      <c r="H450" s="203">
        <v>135.026</v>
      </c>
      <c r="I450" s="197"/>
      <c r="L450" s="192"/>
      <c r="M450" s="198"/>
      <c r="N450" s="199"/>
      <c r="O450" s="199"/>
      <c r="P450" s="199"/>
      <c r="Q450" s="199"/>
      <c r="R450" s="199"/>
      <c r="S450" s="199"/>
      <c r="T450" s="200"/>
      <c r="AT450" s="201" t="s">
        <v>336</v>
      </c>
      <c r="AU450" s="201" t="s">
        <v>253</v>
      </c>
      <c r="AV450" s="13" t="s">
        <v>253</v>
      </c>
      <c r="AW450" s="13" t="s">
        <v>208</v>
      </c>
      <c r="AX450" s="13" t="s">
        <v>244</v>
      </c>
      <c r="AY450" s="201" t="s">
        <v>329</v>
      </c>
    </row>
    <row r="451" spans="2:51" s="12" customFormat="1" ht="22.5" customHeight="1">
      <c r="B451" s="181"/>
      <c r="D451" s="193" t="s">
        <v>336</v>
      </c>
      <c r="E451" s="212" t="s">
        <v>284</v>
      </c>
      <c r="F451" s="213" t="s">
        <v>346</v>
      </c>
      <c r="H451" s="214">
        <v>135.026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9" t="s">
        <v>336</v>
      </c>
      <c r="AU451" s="189" t="s">
        <v>253</v>
      </c>
      <c r="AV451" s="12" t="s">
        <v>333</v>
      </c>
      <c r="AW451" s="12" t="s">
        <v>208</v>
      </c>
      <c r="AX451" s="12" t="s">
        <v>194</v>
      </c>
      <c r="AY451" s="189" t="s">
        <v>329</v>
      </c>
    </row>
    <row r="452" spans="2:65" s="1" customFormat="1" ht="22.5" customHeight="1">
      <c r="B452" s="158"/>
      <c r="C452" s="159" t="s">
        <v>720</v>
      </c>
      <c r="D452" s="159" t="s">
        <v>330</v>
      </c>
      <c r="E452" s="160" t="s">
        <v>721</v>
      </c>
      <c r="F452" s="161" t="s">
        <v>722</v>
      </c>
      <c r="G452" s="162" t="s">
        <v>505</v>
      </c>
      <c r="H452" s="163">
        <v>119.36</v>
      </c>
      <c r="I452" s="164"/>
      <c r="J452" s="165">
        <f>ROUND(I452*H452,2)</f>
        <v>0</v>
      </c>
      <c r="K452" s="161" t="s">
        <v>351</v>
      </c>
      <c r="L452" s="35"/>
      <c r="M452" s="166" t="s">
        <v>192</v>
      </c>
      <c r="N452" s="167" t="s">
        <v>215</v>
      </c>
      <c r="O452" s="36"/>
      <c r="P452" s="168">
        <f>O452*H452</f>
        <v>0</v>
      </c>
      <c r="Q452" s="168">
        <v>0</v>
      </c>
      <c r="R452" s="168">
        <f>Q452*H452</f>
        <v>0</v>
      </c>
      <c r="S452" s="168">
        <v>0</v>
      </c>
      <c r="T452" s="169">
        <f>S452*H452</f>
        <v>0</v>
      </c>
      <c r="AR452" s="18" t="s">
        <v>333</v>
      </c>
      <c r="AT452" s="18" t="s">
        <v>330</v>
      </c>
      <c r="AU452" s="18" t="s">
        <v>253</v>
      </c>
      <c r="AY452" s="18" t="s">
        <v>329</v>
      </c>
      <c r="BE452" s="170">
        <f>IF(N452="základní",J452,0)</f>
        <v>0</v>
      </c>
      <c r="BF452" s="170">
        <f>IF(N452="snížená",J452,0)</f>
        <v>0</v>
      </c>
      <c r="BG452" s="170">
        <f>IF(N452="zákl. přenesená",J452,0)</f>
        <v>0</v>
      </c>
      <c r="BH452" s="170">
        <f>IF(N452="sníž. přenesená",J452,0)</f>
        <v>0</v>
      </c>
      <c r="BI452" s="170">
        <f>IF(N452="nulová",J452,0)</f>
        <v>0</v>
      </c>
      <c r="BJ452" s="18" t="s">
        <v>194</v>
      </c>
      <c r="BK452" s="170">
        <f>ROUND(I452*H452,2)</f>
        <v>0</v>
      </c>
      <c r="BL452" s="18" t="s">
        <v>333</v>
      </c>
      <c r="BM452" s="18" t="s">
        <v>723</v>
      </c>
    </row>
    <row r="453" spans="2:47" s="1" customFormat="1" ht="22.5" customHeight="1">
      <c r="B453" s="35"/>
      <c r="D453" s="171" t="s">
        <v>335</v>
      </c>
      <c r="F453" s="172" t="s">
        <v>722</v>
      </c>
      <c r="I453" s="134"/>
      <c r="L453" s="35"/>
      <c r="M453" s="65"/>
      <c r="N453" s="36"/>
      <c r="O453" s="36"/>
      <c r="P453" s="36"/>
      <c r="Q453" s="36"/>
      <c r="R453" s="36"/>
      <c r="S453" s="36"/>
      <c r="T453" s="66"/>
      <c r="AT453" s="18" t="s">
        <v>335</v>
      </c>
      <c r="AU453" s="18" t="s">
        <v>253</v>
      </c>
    </row>
    <row r="454" spans="2:51" s="11" customFormat="1" ht="22.5" customHeight="1">
      <c r="B454" s="173"/>
      <c r="D454" s="171" t="s">
        <v>336</v>
      </c>
      <c r="E454" s="174" t="s">
        <v>192</v>
      </c>
      <c r="F454" s="175" t="s">
        <v>724</v>
      </c>
      <c r="H454" s="176" t="s">
        <v>192</v>
      </c>
      <c r="I454" s="177"/>
      <c r="L454" s="173"/>
      <c r="M454" s="178"/>
      <c r="N454" s="179"/>
      <c r="O454" s="179"/>
      <c r="P454" s="179"/>
      <c r="Q454" s="179"/>
      <c r="R454" s="179"/>
      <c r="S454" s="179"/>
      <c r="T454" s="180"/>
      <c r="AT454" s="176" t="s">
        <v>336</v>
      </c>
      <c r="AU454" s="176" t="s">
        <v>253</v>
      </c>
      <c r="AV454" s="11" t="s">
        <v>194</v>
      </c>
      <c r="AW454" s="11" t="s">
        <v>208</v>
      </c>
      <c r="AX454" s="11" t="s">
        <v>244</v>
      </c>
      <c r="AY454" s="176" t="s">
        <v>329</v>
      </c>
    </row>
    <row r="455" spans="2:51" s="13" customFormat="1" ht="22.5" customHeight="1">
      <c r="B455" s="192"/>
      <c r="D455" s="171" t="s">
        <v>336</v>
      </c>
      <c r="E455" s="201" t="s">
        <v>192</v>
      </c>
      <c r="F455" s="202" t="s">
        <v>290</v>
      </c>
      <c r="H455" s="203">
        <v>119.36</v>
      </c>
      <c r="I455" s="197"/>
      <c r="L455" s="192"/>
      <c r="M455" s="198"/>
      <c r="N455" s="199"/>
      <c r="O455" s="199"/>
      <c r="P455" s="199"/>
      <c r="Q455" s="199"/>
      <c r="R455" s="199"/>
      <c r="S455" s="199"/>
      <c r="T455" s="200"/>
      <c r="AT455" s="201" t="s">
        <v>336</v>
      </c>
      <c r="AU455" s="201" t="s">
        <v>253</v>
      </c>
      <c r="AV455" s="13" t="s">
        <v>253</v>
      </c>
      <c r="AW455" s="13" t="s">
        <v>208</v>
      </c>
      <c r="AX455" s="13" t="s">
        <v>244</v>
      </c>
      <c r="AY455" s="201" t="s">
        <v>329</v>
      </c>
    </row>
    <row r="456" spans="2:51" s="14" customFormat="1" ht="22.5" customHeight="1">
      <c r="B456" s="204"/>
      <c r="D456" s="193" t="s">
        <v>336</v>
      </c>
      <c r="E456" s="215" t="s">
        <v>289</v>
      </c>
      <c r="F456" s="216" t="s">
        <v>416</v>
      </c>
      <c r="H456" s="217">
        <v>119.36</v>
      </c>
      <c r="I456" s="208"/>
      <c r="L456" s="204"/>
      <c r="M456" s="209"/>
      <c r="N456" s="210"/>
      <c r="O456" s="210"/>
      <c r="P456" s="210"/>
      <c r="Q456" s="210"/>
      <c r="R456" s="210"/>
      <c r="S456" s="210"/>
      <c r="T456" s="211"/>
      <c r="AT456" s="205" t="s">
        <v>336</v>
      </c>
      <c r="AU456" s="205" t="s">
        <v>253</v>
      </c>
      <c r="AV456" s="14" t="s">
        <v>357</v>
      </c>
      <c r="AW456" s="14" t="s">
        <v>208</v>
      </c>
      <c r="AX456" s="14" t="s">
        <v>194</v>
      </c>
      <c r="AY456" s="205" t="s">
        <v>329</v>
      </c>
    </row>
    <row r="457" spans="2:65" s="1" customFormat="1" ht="22.5" customHeight="1">
      <c r="B457" s="158"/>
      <c r="C457" s="159" t="s">
        <v>725</v>
      </c>
      <c r="D457" s="159" t="s">
        <v>330</v>
      </c>
      <c r="E457" s="160" t="s">
        <v>726</v>
      </c>
      <c r="F457" s="161" t="s">
        <v>727</v>
      </c>
      <c r="G457" s="162" t="s">
        <v>505</v>
      </c>
      <c r="H457" s="163">
        <v>20.647</v>
      </c>
      <c r="I457" s="164"/>
      <c r="J457" s="165">
        <f>ROUND(I457*H457,2)</f>
        <v>0</v>
      </c>
      <c r="K457" s="161" t="s">
        <v>351</v>
      </c>
      <c r="L457" s="35"/>
      <c r="M457" s="166" t="s">
        <v>192</v>
      </c>
      <c r="N457" s="167" t="s">
        <v>215</v>
      </c>
      <c r="O457" s="36"/>
      <c r="P457" s="168">
        <f>O457*H457</f>
        <v>0</v>
      </c>
      <c r="Q457" s="168">
        <v>0</v>
      </c>
      <c r="R457" s="168">
        <f>Q457*H457</f>
        <v>0</v>
      </c>
      <c r="S457" s="168">
        <v>0</v>
      </c>
      <c r="T457" s="169">
        <f>S457*H457</f>
        <v>0</v>
      </c>
      <c r="AR457" s="18" t="s">
        <v>333</v>
      </c>
      <c r="AT457" s="18" t="s">
        <v>330</v>
      </c>
      <c r="AU457" s="18" t="s">
        <v>253</v>
      </c>
      <c r="AY457" s="18" t="s">
        <v>329</v>
      </c>
      <c r="BE457" s="170">
        <f>IF(N457="základní",J457,0)</f>
        <v>0</v>
      </c>
      <c r="BF457" s="170">
        <f>IF(N457="snížená",J457,0)</f>
        <v>0</v>
      </c>
      <c r="BG457" s="170">
        <f>IF(N457="zákl. přenesená",J457,0)</f>
        <v>0</v>
      </c>
      <c r="BH457" s="170">
        <f>IF(N457="sníž. přenesená",J457,0)</f>
        <v>0</v>
      </c>
      <c r="BI457" s="170">
        <f>IF(N457="nulová",J457,0)</f>
        <v>0</v>
      </c>
      <c r="BJ457" s="18" t="s">
        <v>194</v>
      </c>
      <c r="BK457" s="170">
        <f>ROUND(I457*H457,2)</f>
        <v>0</v>
      </c>
      <c r="BL457" s="18" t="s">
        <v>333</v>
      </c>
      <c r="BM457" s="18" t="s">
        <v>728</v>
      </c>
    </row>
    <row r="458" spans="2:47" s="1" customFormat="1" ht="22.5" customHeight="1">
      <c r="B458" s="35"/>
      <c r="D458" s="171" t="s">
        <v>335</v>
      </c>
      <c r="F458" s="172" t="s">
        <v>727</v>
      </c>
      <c r="I458" s="134"/>
      <c r="L458" s="35"/>
      <c r="M458" s="65"/>
      <c r="N458" s="36"/>
      <c r="O458" s="36"/>
      <c r="P458" s="36"/>
      <c r="Q458" s="36"/>
      <c r="R458" s="36"/>
      <c r="S458" s="36"/>
      <c r="T458" s="66"/>
      <c r="AT458" s="18" t="s">
        <v>335</v>
      </c>
      <c r="AU458" s="18" t="s">
        <v>253</v>
      </c>
    </row>
    <row r="459" spans="2:63" s="10" customFormat="1" ht="36.75" customHeight="1">
      <c r="B459" s="146"/>
      <c r="D459" s="155" t="s">
        <v>243</v>
      </c>
      <c r="E459" s="229" t="s">
        <v>729</v>
      </c>
      <c r="F459" s="229" t="s">
        <v>730</v>
      </c>
      <c r="I459" s="149"/>
      <c r="J459" s="230">
        <f>BK459</f>
        <v>0</v>
      </c>
      <c r="L459" s="146"/>
      <c r="M459" s="151"/>
      <c r="N459" s="152"/>
      <c r="O459" s="152"/>
      <c r="P459" s="153">
        <f>P460</f>
        <v>0</v>
      </c>
      <c r="Q459" s="152"/>
      <c r="R459" s="153">
        <f>R460</f>
        <v>3.009</v>
      </c>
      <c r="S459" s="152"/>
      <c r="T459" s="154">
        <f>T460</f>
        <v>0</v>
      </c>
      <c r="AR459" s="155" t="s">
        <v>253</v>
      </c>
      <c r="AT459" s="156" t="s">
        <v>243</v>
      </c>
      <c r="AU459" s="156" t="s">
        <v>244</v>
      </c>
      <c r="AY459" s="155" t="s">
        <v>329</v>
      </c>
      <c r="BK459" s="157">
        <f>BK460</f>
        <v>0</v>
      </c>
    </row>
    <row r="460" spans="2:63" s="10" customFormat="1" ht="19.5" customHeight="1">
      <c r="B460" s="146"/>
      <c r="D460" s="147" t="s">
        <v>243</v>
      </c>
      <c r="E460" s="190" t="s">
        <v>731</v>
      </c>
      <c r="F460" s="190" t="s">
        <v>732</v>
      </c>
      <c r="I460" s="149"/>
      <c r="J460" s="191">
        <f>BK460</f>
        <v>0</v>
      </c>
      <c r="L460" s="146"/>
      <c r="M460" s="151"/>
      <c r="N460" s="152"/>
      <c r="O460" s="152"/>
      <c r="P460" s="153">
        <f>SUM(P461:P469)</f>
        <v>0</v>
      </c>
      <c r="Q460" s="152"/>
      <c r="R460" s="153">
        <f>SUM(R461:R469)</f>
        <v>3.009</v>
      </c>
      <c r="S460" s="152"/>
      <c r="T460" s="154">
        <f>SUM(T461:T469)</f>
        <v>0</v>
      </c>
      <c r="AR460" s="155" t="s">
        <v>253</v>
      </c>
      <c r="AT460" s="156" t="s">
        <v>243</v>
      </c>
      <c r="AU460" s="156" t="s">
        <v>194</v>
      </c>
      <c r="AY460" s="155" t="s">
        <v>329</v>
      </c>
      <c r="BK460" s="157">
        <f>SUM(BK461:BK469)</f>
        <v>0</v>
      </c>
    </row>
    <row r="461" spans="2:65" s="1" customFormat="1" ht="57" customHeight="1">
      <c r="B461" s="158"/>
      <c r="C461" s="159" t="s">
        <v>733</v>
      </c>
      <c r="D461" s="159" t="s">
        <v>330</v>
      </c>
      <c r="E461" s="160" t="s">
        <v>734</v>
      </c>
      <c r="F461" s="161" t="s">
        <v>735</v>
      </c>
      <c r="G461" s="162" t="s">
        <v>612</v>
      </c>
      <c r="H461" s="163">
        <v>1</v>
      </c>
      <c r="I461" s="164"/>
      <c r="J461" s="165">
        <f>ROUND(I461*H461,2)</f>
        <v>0</v>
      </c>
      <c r="K461" s="161" t="s">
        <v>192</v>
      </c>
      <c r="L461" s="35"/>
      <c r="M461" s="166" t="s">
        <v>192</v>
      </c>
      <c r="N461" s="167" t="s">
        <v>215</v>
      </c>
      <c r="O461" s="36"/>
      <c r="P461" s="168">
        <f>O461*H461</f>
        <v>0</v>
      </c>
      <c r="Q461" s="168">
        <v>3.009</v>
      </c>
      <c r="R461" s="168">
        <f>Q461*H461</f>
        <v>3.009</v>
      </c>
      <c r="S461" s="168">
        <v>0</v>
      </c>
      <c r="T461" s="169">
        <f>S461*H461</f>
        <v>0</v>
      </c>
      <c r="AR461" s="18" t="s">
        <v>522</v>
      </c>
      <c r="AT461" s="18" t="s">
        <v>330</v>
      </c>
      <c r="AU461" s="18" t="s">
        <v>253</v>
      </c>
      <c r="AY461" s="18" t="s">
        <v>329</v>
      </c>
      <c r="BE461" s="170">
        <f>IF(N461="základní",J461,0)</f>
        <v>0</v>
      </c>
      <c r="BF461" s="170">
        <f>IF(N461="snížená",J461,0)</f>
        <v>0</v>
      </c>
      <c r="BG461" s="170">
        <f>IF(N461="zákl. přenesená",J461,0)</f>
        <v>0</v>
      </c>
      <c r="BH461" s="170">
        <f>IF(N461="sníž. přenesená",J461,0)</f>
        <v>0</v>
      </c>
      <c r="BI461" s="170">
        <f>IF(N461="nulová",J461,0)</f>
        <v>0</v>
      </c>
      <c r="BJ461" s="18" t="s">
        <v>194</v>
      </c>
      <c r="BK461" s="170">
        <f>ROUND(I461*H461,2)</f>
        <v>0</v>
      </c>
      <c r="BL461" s="18" t="s">
        <v>522</v>
      </c>
      <c r="BM461" s="18" t="s">
        <v>736</v>
      </c>
    </row>
    <row r="462" spans="2:47" s="1" customFormat="1" ht="42" customHeight="1">
      <c r="B462" s="35"/>
      <c r="D462" s="171" t="s">
        <v>335</v>
      </c>
      <c r="F462" s="172" t="s">
        <v>735</v>
      </c>
      <c r="I462" s="134"/>
      <c r="L462" s="35"/>
      <c r="M462" s="65"/>
      <c r="N462" s="36"/>
      <c r="O462" s="36"/>
      <c r="P462" s="36"/>
      <c r="Q462" s="36"/>
      <c r="R462" s="36"/>
      <c r="S462" s="36"/>
      <c r="T462" s="66"/>
      <c r="AT462" s="18" t="s">
        <v>335</v>
      </c>
      <c r="AU462" s="18" t="s">
        <v>253</v>
      </c>
    </row>
    <row r="463" spans="2:51" s="11" customFormat="1" ht="22.5" customHeight="1">
      <c r="B463" s="173"/>
      <c r="D463" s="171" t="s">
        <v>336</v>
      </c>
      <c r="E463" s="174" t="s">
        <v>192</v>
      </c>
      <c r="F463" s="175" t="s">
        <v>737</v>
      </c>
      <c r="H463" s="176" t="s">
        <v>192</v>
      </c>
      <c r="I463" s="177"/>
      <c r="L463" s="173"/>
      <c r="M463" s="178"/>
      <c r="N463" s="179"/>
      <c r="O463" s="179"/>
      <c r="P463" s="179"/>
      <c r="Q463" s="179"/>
      <c r="R463" s="179"/>
      <c r="S463" s="179"/>
      <c r="T463" s="180"/>
      <c r="AT463" s="176" t="s">
        <v>336</v>
      </c>
      <c r="AU463" s="176" t="s">
        <v>253</v>
      </c>
      <c r="AV463" s="11" t="s">
        <v>194</v>
      </c>
      <c r="AW463" s="11" t="s">
        <v>208</v>
      </c>
      <c r="AX463" s="11" t="s">
        <v>244</v>
      </c>
      <c r="AY463" s="176" t="s">
        <v>329</v>
      </c>
    </row>
    <row r="464" spans="2:51" s="11" customFormat="1" ht="22.5" customHeight="1">
      <c r="B464" s="173"/>
      <c r="D464" s="171" t="s">
        <v>336</v>
      </c>
      <c r="E464" s="174" t="s">
        <v>192</v>
      </c>
      <c r="F464" s="175" t="s">
        <v>738</v>
      </c>
      <c r="H464" s="176" t="s">
        <v>192</v>
      </c>
      <c r="I464" s="177"/>
      <c r="L464" s="173"/>
      <c r="M464" s="178"/>
      <c r="N464" s="179"/>
      <c r="O464" s="179"/>
      <c r="P464" s="179"/>
      <c r="Q464" s="179"/>
      <c r="R464" s="179"/>
      <c r="S464" s="179"/>
      <c r="T464" s="180"/>
      <c r="AT464" s="176" t="s">
        <v>336</v>
      </c>
      <c r="AU464" s="176" t="s">
        <v>253</v>
      </c>
      <c r="AV464" s="11" t="s">
        <v>194</v>
      </c>
      <c r="AW464" s="11" t="s">
        <v>208</v>
      </c>
      <c r="AX464" s="11" t="s">
        <v>244</v>
      </c>
      <c r="AY464" s="176" t="s">
        <v>329</v>
      </c>
    </row>
    <row r="465" spans="2:51" s="11" customFormat="1" ht="22.5" customHeight="1">
      <c r="B465" s="173"/>
      <c r="D465" s="171" t="s">
        <v>336</v>
      </c>
      <c r="E465" s="174" t="s">
        <v>192</v>
      </c>
      <c r="F465" s="175" t="s">
        <v>739</v>
      </c>
      <c r="H465" s="176" t="s">
        <v>192</v>
      </c>
      <c r="I465" s="177"/>
      <c r="L465" s="173"/>
      <c r="M465" s="178"/>
      <c r="N465" s="179"/>
      <c r="O465" s="179"/>
      <c r="P465" s="179"/>
      <c r="Q465" s="179"/>
      <c r="R465" s="179"/>
      <c r="S465" s="179"/>
      <c r="T465" s="180"/>
      <c r="AT465" s="176" t="s">
        <v>336</v>
      </c>
      <c r="AU465" s="176" t="s">
        <v>253</v>
      </c>
      <c r="AV465" s="11" t="s">
        <v>194</v>
      </c>
      <c r="AW465" s="11" t="s">
        <v>208</v>
      </c>
      <c r="AX465" s="11" t="s">
        <v>244</v>
      </c>
      <c r="AY465" s="176" t="s">
        <v>329</v>
      </c>
    </row>
    <row r="466" spans="2:51" s="11" customFormat="1" ht="22.5" customHeight="1">
      <c r="B466" s="173"/>
      <c r="D466" s="171" t="s">
        <v>336</v>
      </c>
      <c r="E466" s="174" t="s">
        <v>192</v>
      </c>
      <c r="F466" s="175" t="s">
        <v>740</v>
      </c>
      <c r="H466" s="176" t="s">
        <v>192</v>
      </c>
      <c r="I466" s="177"/>
      <c r="L466" s="173"/>
      <c r="M466" s="178"/>
      <c r="N466" s="179"/>
      <c r="O466" s="179"/>
      <c r="P466" s="179"/>
      <c r="Q466" s="179"/>
      <c r="R466" s="179"/>
      <c r="S466" s="179"/>
      <c r="T466" s="180"/>
      <c r="AT466" s="176" t="s">
        <v>336</v>
      </c>
      <c r="AU466" s="176" t="s">
        <v>253</v>
      </c>
      <c r="AV466" s="11" t="s">
        <v>194</v>
      </c>
      <c r="AW466" s="11" t="s">
        <v>208</v>
      </c>
      <c r="AX466" s="11" t="s">
        <v>244</v>
      </c>
      <c r="AY466" s="176" t="s">
        <v>329</v>
      </c>
    </row>
    <row r="467" spans="2:51" s="13" customFormat="1" ht="22.5" customHeight="1">
      <c r="B467" s="192"/>
      <c r="D467" s="193" t="s">
        <v>336</v>
      </c>
      <c r="E467" s="194" t="s">
        <v>192</v>
      </c>
      <c r="F467" s="195" t="s">
        <v>194</v>
      </c>
      <c r="H467" s="196">
        <v>1</v>
      </c>
      <c r="I467" s="197"/>
      <c r="L467" s="192"/>
      <c r="M467" s="198"/>
      <c r="N467" s="199"/>
      <c r="O467" s="199"/>
      <c r="P467" s="199"/>
      <c r="Q467" s="199"/>
      <c r="R467" s="199"/>
      <c r="S467" s="199"/>
      <c r="T467" s="200"/>
      <c r="AT467" s="201" t="s">
        <v>336</v>
      </c>
      <c r="AU467" s="201" t="s">
        <v>253</v>
      </c>
      <c r="AV467" s="13" t="s">
        <v>253</v>
      </c>
      <c r="AW467" s="13" t="s">
        <v>208</v>
      </c>
      <c r="AX467" s="13" t="s">
        <v>194</v>
      </c>
      <c r="AY467" s="201" t="s">
        <v>329</v>
      </c>
    </row>
    <row r="468" spans="2:65" s="1" customFormat="1" ht="22.5" customHeight="1">
      <c r="B468" s="158"/>
      <c r="C468" s="159" t="s">
        <v>741</v>
      </c>
      <c r="D468" s="159" t="s">
        <v>330</v>
      </c>
      <c r="E468" s="160" t="s">
        <v>742</v>
      </c>
      <c r="F468" s="161" t="s">
        <v>743</v>
      </c>
      <c r="G468" s="162" t="s">
        <v>505</v>
      </c>
      <c r="H468" s="163">
        <v>3.009</v>
      </c>
      <c r="I468" s="164"/>
      <c r="J468" s="165">
        <f>ROUND(I468*H468,2)</f>
        <v>0</v>
      </c>
      <c r="K468" s="161" t="s">
        <v>351</v>
      </c>
      <c r="L468" s="35"/>
      <c r="M468" s="166" t="s">
        <v>192</v>
      </c>
      <c r="N468" s="167" t="s">
        <v>215</v>
      </c>
      <c r="O468" s="36"/>
      <c r="P468" s="168">
        <f>O468*H468</f>
        <v>0</v>
      </c>
      <c r="Q468" s="168">
        <v>0</v>
      </c>
      <c r="R468" s="168">
        <f>Q468*H468</f>
        <v>0</v>
      </c>
      <c r="S468" s="168">
        <v>0</v>
      </c>
      <c r="T468" s="169">
        <f>S468*H468</f>
        <v>0</v>
      </c>
      <c r="AR468" s="18" t="s">
        <v>522</v>
      </c>
      <c r="AT468" s="18" t="s">
        <v>330</v>
      </c>
      <c r="AU468" s="18" t="s">
        <v>253</v>
      </c>
      <c r="AY468" s="18" t="s">
        <v>329</v>
      </c>
      <c r="BE468" s="170">
        <f>IF(N468="základní",J468,0)</f>
        <v>0</v>
      </c>
      <c r="BF468" s="170">
        <f>IF(N468="snížená",J468,0)</f>
        <v>0</v>
      </c>
      <c r="BG468" s="170">
        <f>IF(N468="zákl. přenesená",J468,0)</f>
        <v>0</v>
      </c>
      <c r="BH468" s="170">
        <f>IF(N468="sníž. přenesená",J468,0)</f>
        <v>0</v>
      </c>
      <c r="BI468" s="170">
        <f>IF(N468="nulová",J468,0)</f>
        <v>0</v>
      </c>
      <c r="BJ468" s="18" t="s">
        <v>194</v>
      </c>
      <c r="BK468" s="170">
        <f>ROUND(I468*H468,2)</f>
        <v>0</v>
      </c>
      <c r="BL468" s="18" t="s">
        <v>522</v>
      </c>
      <c r="BM468" s="18" t="s">
        <v>744</v>
      </c>
    </row>
    <row r="469" spans="2:47" s="1" customFormat="1" ht="22.5" customHeight="1">
      <c r="B469" s="35"/>
      <c r="D469" s="171" t="s">
        <v>335</v>
      </c>
      <c r="F469" s="172" t="s">
        <v>743</v>
      </c>
      <c r="I469" s="134"/>
      <c r="L469" s="35"/>
      <c r="M469" s="231"/>
      <c r="N469" s="232"/>
      <c r="O469" s="232"/>
      <c r="P469" s="232"/>
      <c r="Q469" s="232"/>
      <c r="R469" s="232"/>
      <c r="S469" s="232"/>
      <c r="T469" s="233"/>
      <c r="AT469" s="18" t="s">
        <v>335</v>
      </c>
      <c r="AU469" s="18" t="s">
        <v>253</v>
      </c>
    </row>
    <row r="470" spans="2:12" s="1" customFormat="1" ht="6.75" customHeight="1">
      <c r="B470" s="51"/>
      <c r="C470" s="52"/>
      <c r="D470" s="52"/>
      <c r="E470" s="52"/>
      <c r="F470" s="52"/>
      <c r="G470" s="52"/>
      <c r="H470" s="52"/>
      <c r="I470" s="113"/>
      <c r="J470" s="52"/>
      <c r="K470" s="52"/>
      <c r="L470" s="35"/>
    </row>
    <row r="471" ht="13.5">
      <c r="AT471" s="234"/>
    </row>
  </sheetData>
  <sheetProtection password="CC35" sheet="1" objects="1" scenarios="1" formatColumns="0" formatRows="0" sort="0" autoFilter="0"/>
  <autoFilter ref="C82:K82"/>
  <mergeCells count="9">
    <mergeCell ref="L2:V2"/>
    <mergeCell ref="E47:H47"/>
    <mergeCell ref="E73:H73"/>
    <mergeCell ref="E75:H75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7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1"/>
      <c r="C1" s="241"/>
      <c r="D1" s="240" t="s">
        <v>173</v>
      </c>
      <c r="E1" s="241"/>
      <c r="F1" s="242" t="s">
        <v>1178</v>
      </c>
      <c r="G1" s="367" t="s">
        <v>1179</v>
      </c>
      <c r="H1" s="367"/>
      <c r="I1" s="247"/>
      <c r="J1" s="242" t="s">
        <v>1180</v>
      </c>
      <c r="K1" s="240" t="s">
        <v>262</v>
      </c>
      <c r="L1" s="242" t="s">
        <v>1181</v>
      </c>
      <c r="M1" s="242"/>
      <c r="N1" s="242"/>
      <c r="O1" s="242"/>
      <c r="P1" s="242"/>
      <c r="Q1" s="242"/>
      <c r="R1" s="242"/>
      <c r="S1" s="242"/>
      <c r="T1" s="242"/>
      <c r="U1" s="238"/>
      <c r="V1" s="23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18" t="s">
        <v>256</v>
      </c>
      <c r="AZ2" s="18" t="s">
        <v>745</v>
      </c>
      <c r="BA2" s="18" t="s">
        <v>203</v>
      </c>
      <c r="BB2" s="18" t="s">
        <v>192</v>
      </c>
      <c r="BC2" s="18" t="s">
        <v>746</v>
      </c>
      <c r="BD2" s="18" t="s">
        <v>253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253</v>
      </c>
    </row>
    <row r="4" spans="2:46" ht="36.75" customHeight="1">
      <c r="B4" s="22"/>
      <c r="C4" s="23"/>
      <c r="D4" s="24" t="s">
        <v>267</v>
      </c>
      <c r="E4" s="23"/>
      <c r="F4" s="23"/>
      <c r="G4" s="23"/>
      <c r="H4" s="23"/>
      <c r="I4" s="95"/>
      <c r="J4" s="23"/>
      <c r="K4" s="25"/>
      <c r="M4" s="26" t="s">
        <v>182</v>
      </c>
      <c r="AT4" s="18" t="s">
        <v>176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188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JM I Centrální park</v>
      </c>
      <c r="F7" s="342"/>
      <c r="G7" s="342"/>
      <c r="H7" s="342"/>
      <c r="I7" s="95"/>
      <c r="J7" s="23"/>
      <c r="K7" s="25"/>
    </row>
    <row r="8" spans="2:11" s="1" customFormat="1" ht="15">
      <c r="B8" s="35"/>
      <c r="C8" s="36"/>
      <c r="D8" s="31" t="s">
        <v>276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65" t="s">
        <v>747</v>
      </c>
      <c r="F9" s="333"/>
      <c r="G9" s="333"/>
      <c r="H9" s="333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191</v>
      </c>
      <c r="E11" s="36"/>
      <c r="F11" s="29" t="s">
        <v>257</v>
      </c>
      <c r="G11" s="36"/>
      <c r="H11" s="36"/>
      <c r="I11" s="97" t="s">
        <v>193</v>
      </c>
      <c r="J11" s="29" t="s">
        <v>748</v>
      </c>
      <c r="K11" s="39"/>
    </row>
    <row r="12" spans="2:11" s="1" customFormat="1" ht="14.25" customHeight="1">
      <c r="B12" s="35"/>
      <c r="C12" s="36"/>
      <c r="D12" s="31" t="s">
        <v>195</v>
      </c>
      <c r="E12" s="36"/>
      <c r="F12" s="29" t="s">
        <v>286</v>
      </c>
      <c r="G12" s="36"/>
      <c r="H12" s="36"/>
      <c r="I12" s="97" t="s">
        <v>197</v>
      </c>
      <c r="J12" s="98" t="str">
        <f>'Rekapitulace stavby'!AN8</f>
        <v>4.12.2017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201</v>
      </c>
      <c r="E14" s="36"/>
      <c r="F14" s="36"/>
      <c r="G14" s="36"/>
      <c r="H14" s="36"/>
      <c r="I14" s="97" t="s">
        <v>202</v>
      </c>
      <c r="J14" s="29" t="s">
        <v>291</v>
      </c>
      <c r="K14" s="39"/>
    </row>
    <row r="15" spans="2:11" s="1" customFormat="1" ht="18" customHeight="1">
      <c r="B15" s="35"/>
      <c r="C15" s="36"/>
      <c r="D15" s="36"/>
      <c r="E15" s="29" t="s">
        <v>294</v>
      </c>
      <c r="F15" s="36"/>
      <c r="G15" s="36"/>
      <c r="H15" s="36"/>
      <c r="I15" s="97" t="s">
        <v>204</v>
      </c>
      <c r="J15" s="29" t="s">
        <v>295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205</v>
      </c>
      <c r="E17" s="36"/>
      <c r="F17" s="36"/>
      <c r="G17" s="36"/>
      <c r="H17" s="36"/>
      <c r="I17" s="97" t="s">
        <v>202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204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207</v>
      </c>
      <c r="E20" s="36"/>
      <c r="F20" s="36"/>
      <c r="G20" s="36"/>
      <c r="H20" s="36"/>
      <c r="I20" s="97" t="s">
        <v>202</v>
      </c>
      <c r="J20" s="29" t="s">
        <v>192</v>
      </c>
      <c r="K20" s="39"/>
    </row>
    <row r="21" spans="2:11" s="1" customFormat="1" ht="18" customHeight="1">
      <c r="B21" s="35"/>
      <c r="C21" s="36"/>
      <c r="D21" s="36"/>
      <c r="E21" s="29" t="s">
        <v>203</v>
      </c>
      <c r="F21" s="36"/>
      <c r="G21" s="36"/>
      <c r="H21" s="36"/>
      <c r="I21" s="97" t="s">
        <v>204</v>
      </c>
      <c r="J21" s="29" t="s">
        <v>192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209</v>
      </c>
      <c r="E23" s="36"/>
      <c r="F23" s="36"/>
      <c r="G23" s="36"/>
      <c r="H23" s="36"/>
      <c r="I23" s="96"/>
      <c r="J23" s="36"/>
      <c r="K23" s="39"/>
    </row>
    <row r="24" spans="2:11" s="6" customFormat="1" ht="105.75" customHeight="1">
      <c r="B24" s="99"/>
      <c r="C24" s="100"/>
      <c r="D24" s="100"/>
      <c r="E24" s="345" t="s">
        <v>300</v>
      </c>
      <c r="F24" s="369"/>
      <c r="G24" s="369"/>
      <c r="H24" s="36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3"/>
      <c r="E26" s="63"/>
      <c r="F26" s="63"/>
      <c r="G26" s="63"/>
      <c r="H26" s="63"/>
      <c r="I26" s="103"/>
      <c r="J26" s="63"/>
      <c r="K26" s="104"/>
    </row>
    <row r="27" spans="2:11" s="1" customFormat="1" ht="24.75" customHeight="1">
      <c r="B27" s="35"/>
      <c r="C27" s="36"/>
      <c r="D27" s="105" t="s">
        <v>210</v>
      </c>
      <c r="E27" s="36"/>
      <c r="F27" s="36"/>
      <c r="G27" s="36"/>
      <c r="H27" s="36"/>
      <c r="I27" s="96"/>
      <c r="J27" s="106">
        <f>ROUNDUP(J81,2)</f>
        <v>0</v>
      </c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03"/>
      <c r="J28" s="63"/>
      <c r="K28" s="104"/>
    </row>
    <row r="29" spans="2:11" s="1" customFormat="1" ht="14.25" customHeight="1">
      <c r="B29" s="35"/>
      <c r="C29" s="36"/>
      <c r="D29" s="36"/>
      <c r="E29" s="36"/>
      <c r="F29" s="40" t="s">
        <v>212</v>
      </c>
      <c r="G29" s="36"/>
      <c r="H29" s="36"/>
      <c r="I29" s="107" t="s">
        <v>211</v>
      </c>
      <c r="J29" s="40" t="s">
        <v>213</v>
      </c>
      <c r="K29" s="39"/>
    </row>
    <row r="30" spans="2:11" s="1" customFormat="1" ht="14.25" customHeight="1">
      <c r="B30" s="35"/>
      <c r="C30" s="36"/>
      <c r="D30" s="43" t="s">
        <v>214</v>
      </c>
      <c r="E30" s="43" t="s">
        <v>215</v>
      </c>
      <c r="F30" s="108">
        <f>ROUNDUP(SUM(BE81:BE343),2)</f>
        <v>0</v>
      </c>
      <c r="G30" s="36"/>
      <c r="H30" s="36"/>
      <c r="I30" s="109">
        <v>0.21</v>
      </c>
      <c r="J30" s="108">
        <f>ROUNDUP(ROUNDUP((SUM(BE81:BE343)),2)*I30,1)</f>
        <v>0</v>
      </c>
      <c r="K30" s="39"/>
    </row>
    <row r="31" spans="2:11" s="1" customFormat="1" ht="14.25" customHeight="1">
      <c r="B31" s="35"/>
      <c r="C31" s="36"/>
      <c r="D31" s="36"/>
      <c r="E31" s="43" t="s">
        <v>216</v>
      </c>
      <c r="F31" s="108">
        <f>ROUNDUP(SUM(BF81:BF343),2)</f>
        <v>0</v>
      </c>
      <c r="G31" s="36"/>
      <c r="H31" s="36"/>
      <c r="I31" s="109">
        <v>0.15</v>
      </c>
      <c r="J31" s="108">
        <f>ROUNDUP(ROUNDUP((SUM(BF81:BF343)),2)*I31,1)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217</v>
      </c>
      <c r="F32" s="108">
        <f>ROUNDUP(SUM(BG81:BG343),2)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218</v>
      </c>
      <c r="F33" s="108">
        <f>ROUNDUP(SUM(BH81:BH343),2)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219</v>
      </c>
      <c r="F34" s="108">
        <f>ROUNDUP(SUM(BI81:BI343),2)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45"/>
      <c r="D36" s="46" t="s">
        <v>220</v>
      </c>
      <c r="E36" s="47"/>
      <c r="F36" s="47"/>
      <c r="G36" s="110" t="s">
        <v>221</v>
      </c>
      <c r="H36" s="48" t="s">
        <v>222</v>
      </c>
      <c r="I36" s="111"/>
      <c r="J36" s="49">
        <f>SUM(J27:J34)</f>
        <v>0</v>
      </c>
      <c r="K36" s="112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3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4"/>
      <c r="J41" s="55"/>
      <c r="K41" s="115"/>
    </row>
    <row r="42" spans="2:11" s="1" customFormat="1" ht="36.75" customHeight="1">
      <c r="B42" s="35"/>
      <c r="C42" s="24" t="s">
        <v>301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188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8" t="str">
        <f>E7</f>
        <v>JM I Centrální park</v>
      </c>
      <c r="F45" s="333"/>
      <c r="G45" s="333"/>
      <c r="H45" s="333"/>
      <c r="I45" s="96"/>
      <c r="J45" s="36"/>
      <c r="K45" s="39"/>
    </row>
    <row r="46" spans="2:11" s="1" customFormat="1" ht="14.25" customHeight="1">
      <c r="B46" s="35"/>
      <c r="C46" s="31" t="s">
        <v>276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5" t="str">
        <f>E9</f>
        <v>SO 02 - KOMUNIKACE A CYKLOSTEZKA</v>
      </c>
      <c r="F47" s="333"/>
      <c r="G47" s="333"/>
      <c r="H47" s="33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195</v>
      </c>
      <c r="D49" s="36"/>
      <c r="E49" s="36"/>
      <c r="F49" s="29" t="str">
        <f>F12</f>
        <v>CHODOV - PRAHA 11</v>
      </c>
      <c r="G49" s="36"/>
      <c r="H49" s="36"/>
      <c r="I49" s="97" t="s">
        <v>197</v>
      </c>
      <c r="J49" s="98" t="str">
        <f>IF(J12="","",J12)</f>
        <v>4.12.2017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201</v>
      </c>
      <c r="D51" s="36"/>
      <c r="E51" s="36"/>
      <c r="F51" s="29" t="str">
        <f>E15</f>
        <v>Magistrát hlavního města Prahy 1</v>
      </c>
      <c r="G51" s="36"/>
      <c r="H51" s="36"/>
      <c r="I51" s="97" t="s">
        <v>207</v>
      </c>
      <c r="J51" s="29" t="str">
        <f>E21</f>
        <v> </v>
      </c>
      <c r="K51" s="39"/>
    </row>
    <row r="52" spans="2:11" s="1" customFormat="1" ht="14.25" customHeight="1">
      <c r="B52" s="35"/>
      <c r="C52" s="31" t="s">
        <v>205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16" t="s">
        <v>302</v>
      </c>
      <c r="D54" s="45"/>
      <c r="E54" s="45"/>
      <c r="F54" s="45"/>
      <c r="G54" s="45"/>
      <c r="H54" s="45"/>
      <c r="I54" s="117"/>
      <c r="J54" s="118" t="s">
        <v>303</v>
      </c>
      <c r="K54" s="50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19" t="s">
        <v>304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8" t="s">
        <v>305</v>
      </c>
    </row>
    <row r="57" spans="2:11" s="7" customFormat="1" ht="24.75" customHeight="1">
      <c r="B57" s="120"/>
      <c r="C57" s="121"/>
      <c r="D57" s="122" t="s">
        <v>306</v>
      </c>
      <c r="E57" s="123"/>
      <c r="F57" s="123"/>
      <c r="G57" s="123"/>
      <c r="H57" s="123"/>
      <c r="I57" s="124"/>
      <c r="J57" s="125">
        <f>J82</f>
        <v>0</v>
      </c>
      <c r="K57" s="126"/>
    </row>
    <row r="58" spans="2:11" s="8" customFormat="1" ht="19.5" customHeight="1">
      <c r="B58" s="127"/>
      <c r="C58" s="128"/>
      <c r="D58" s="129" t="s">
        <v>307</v>
      </c>
      <c r="E58" s="130"/>
      <c r="F58" s="130"/>
      <c r="G58" s="130"/>
      <c r="H58" s="130"/>
      <c r="I58" s="131"/>
      <c r="J58" s="132">
        <f>J96</f>
        <v>0</v>
      </c>
      <c r="K58" s="133"/>
    </row>
    <row r="59" spans="2:11" s="8" customFormat="1" ht="19.5" customHeight="1">
      <c r="B59" s="127"/>
      <c r="C59" s="128"/>
      <c r="D59" s="129" t="s">
        <v>749</v>
      </c>
      <c r="E59" s="130"/>
      <c r="F59" s="130"/>
      <c r="G59" s="130"/>
      <c r="H59" s="130"/>
      <c r="I59" s="131"/>
      <c r="J59" s="132">
        <f>J112</f>
        <v>0</v>
      </c>
      <c r="K59" s="133"/>
    </row>
    <row r="60" spans="2:11" s="8" customFormat="1" ht="19.5" customHeight="1">
      <c r="B60" s="127"/>
      <c r="C60" s="128"/>
      <c r="D60" s="129" t="s">
        <v>309</v>
      </c>
      <c r="E60" s="130"/>
      <c r="F60" s="130"/>
      <c r="G60" s="130"/>
      <c r="H60" s="130"/>
      <c r="I60" s="131"/>
      <c r="J60" s="132">
        <f>J314</f>
        <v>0</v>
      </c>
      <c r="K60" s="133"/>
    </row>
    <row r="61" spans="2:11" s="8" customFormat="1" ht="19.5" customHeight="1">
      <c r="B61" s="127"/>
      <c r="C61" s="128"/>
      <c r="D61" s="129" t="s">
        <v>310</v>
      </c>
      <c r="E61" s="130"/>
      <c r="F61" s="130"/>
      <c r="G61" s="130"/>
      <c r="H61" s="130"/>
      <c r="I61" s="131"/>
      <c r="J61" s="132">
        <f>J341</f>
        <v>0</v>
      </c>
      <c r="K61" s="133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1"/>
      <c r="C63" s="52"/>
      <c r="D63" s="52"/>
      <c r="E63" s="52"/>
      <c r="F63" s="52"/>
      <c r="G63" s="52"/>
      <c r="H63" s="52"/>
      <c r="I63" s="113"/>
      <c r="J63" s="52"/>
      <c r="K63" s="53"/>
    </row>
    <row r="67" spans="2:12" s="1" customFormat="1" ht="6.75" customHeight="1">
      <c r="B67" s="54"/>
      <c r="C67" s="55"/>
      <c r="D67" s="55"/>
      <c r="E67" s="55"/>
      <c r="F67" s="55"/>
      <c r="G67" s="55"/>
      <c r="H67" s="55"/>
      <c r="I67" s="114"/>
      <c r="J67" s="55"/>
      <c r="K67" s="55"/>
      <c r="L67" s="35"/>
    </row>
    <row r="68" spans="2:12" s="1" customFormat="1" ht="36.75" customHeight="1">
      <c r="B68" s="35"/>
      <c r="C68" s="56" t="s">
        <v>313</v>
      </c>
      <c r="I68" s="134"/>
      <c r="L68" s="35"/>
    </row>
    <row r="69" spans="2:12" s="1" customFormat="1" ht="6.75" customHeight="1">
      <c r="B69" s="35"/>
      <c r="I69" s="134"/>
      <c r="L69" s="35"/>
    </row>
    <row r="70" spans="2:12" s="1" customFormat="1" ht="14.25" customHeight="1">
      <c r="B70" s="35"/>
      <c r="C70" s="58" t="s">
        <v>188</v>
      </c>
      <c r="I70" s="134"/>
      <c r="L70" s="35"/>
    </row>
    <row r="71" spans="2:12" s="1" customFormat="1" ht="22.5" customHeight="1">
      <c r="B71" s="35"/>
      <c r="E71" s="366" t="str">
        <f>E7</f>
        <v>JM I Centrální park</v>
      </c>
      <c r="F71" s="339"/>
      <c r="G71" s="339"/>
      <c r="H71" s="339"/>
      <c r="I71" s="134"/>
      <c r="L71" s="35"/>
    </row>
    <row r="72" spans="2:12" s="1" customFormat="1" ht="14.25" customHeight="1">
      <c r="B72" s="35"/>
      <c r="C72" s="58" t="s">
        <v>276</v>
      </c>
      <c r="I72" s="134"/>
      <c r="L72" s="35"/>
    </row>
    <row r="73" spans="2:12" s="1" customFormat="1" ht="23.25" customHeight="1">
      <c r="B73" s="35"/>
      <c r="E73" s="346" t="str">
        <f>E9</f>
        <v>SO 02 - KOMUNIKACE A CYKLOSTEZKA</v>
      </c>
      <c r="F73" s="339"/>
      <c r="G73" s="339"/>
      <c r="H73" s="339"/>
      <c r="I73" s="134"/>
      <c r="L73" s="35"/>
    </row>
    <row r="74" spans="2:12" s="1" customFormat="1" ht="6.75" customHeight="1">
      <c r="B74" s="35"/>
      <c r="I74" s="134"/>
      <c r="L74" s="35"/>
    </row>
    <row r="75" spans="2:12" s="1" customFormat="1" ht="18" customHeight="1">
      <c r="B75" s="35"/>
      <c r="C75" s="58" t="s">
        <v>195</v>
      </c>
      <c r="F75" s="135" t="str">
        <f>F12</f>
        <v>CHODOV - PRAHA 11</v>
      </c>
      <c r="I75" s="136" t="s">
        <v>197</v>
      </c>
      <c r="J75" s="62" t="str">
        <f>IF(J12="","",J12)</f>
        <v>4.12.2017</v>
      </c>
      <c r="L75" s="35"/>
    </row>
    <row r="76" spans="2:12" s="1" customFormat="1" ht="6.75" customHeight="1">
      <c r="B76" s="35"/>
      <c r="I76" s="134"/>
      <c r="L76" s="35"/>
    </row>
    <row r="77" spans="2:12" s="1" customFormat="1" ht="15">
      <c r="B77" s="35"/>
      <c r="C77" s="58" t="s">
        <v>201</v>
      </c>
      <c r="F77" s="135" t="str">
        <f>E15</f>
        <v>Magistrát hlavního města Prahy 1</v>
      </c>
      <c r="I77" s="136" t="s">
        <v>207</v>
      </c>
      <c r="J77" s="135" t="str">
        <f>E21</f>
        <v> </v>
      </c>
      <c r="L77" s="35"/>
    </row>
    <row r="78" spans="2:12" s="1" customFormat="1" ht="14.25" customHeight="1">
      <c r="B78" s="35"/>
      <c r="C78" s="58" t="s">
        <v>205</v>
      </c>
      <c r="F78" s="135">
        <f>IF(E18="","",E18)</f>
      </c>
      <c r="I78" s="134"/>
      <c r="L78" s="35"/>
    </row>
    <row r="79" spans="2:12" s="1" customFormat="1" ht="9.75" customHeight="1">
      <c r="B79" s="35"/>
      <c r="I79" s="134"/>
      <c r="L79" s="35"/>
    </row>
    <row r="80" spans="2:20" s="9" customFormat="1" ht="29.25" customHeight="1">
      <c r="B80" s="137"/>
      <c r="C80" s="138" t="s">
        <v>314</v>
      </c>
      <c r="D80" s="139" t="s">
        <v>229</v>
      </c>
      <c r="E80" s="139" t="s">
        <v>225</v>
      </c>
      <c r="F80" s="139" t="s">
        <v>315</v>
      </c>
      <c r="G80" s="139" t="s">
        <v>316</v>
      </c>
      <c r="H80" s="139" t="s">
        <v>317</v>
      </c>
      <c r="I80" s="140" t="s">
        <v>318</v>
      </c>
      <c r="J80" s="139" t="s">
        <v>303</v>
      </c>
      <c r="K80" s="141" t="s">
        <v>319</v>
      </c>
      <c r="L80" s="137"/>
      <c r="M80" s="68" t="s">
        <v>320</v>
      </c>
      <c r="N80" s="69" t="s">
        <v>214</v>
      </c>
      <c r="O80" s="69" t="s">
        <v>321</v>
      </c>
      <c r="P80" s="69" t="s">
        <v>322</v>
      </c>
      <c r="Q80" s="69" t="s">
        <v>323</v>
      </c>
      <c r="R80" s="69" t="s">
        <v>324</v>
      </c>
      <c r="S80" s="69" t="s">
        <v>325</v>
      </c>
      <c r="T80" s="70" t="s">
        <v>326</v>
      </c>
    </row>
    <row r="81" spans="2:63" s="1" customFormat="1" ht="29.25" customHeight="1">
      <c r="B81" s="35"/>
      <c r="C81" s="72" t="s">
        <v>304</v>
      </c>
      <c r="I81" s="134"/>
      <c r="J81" s="142">
        <f>BK81</f>
        <v>0</v>
      </c>
      <c r="L81" s="35"/>
      <c r="M81" s="71"/>
      <c r="N81" s="63"/>
      <c r="O81" s="63"/>
      <c r="P81" s="143">
        <f>P82</f>
        <v>0</v>
      </c>
      <c r="Q81" s="63"/>
      <c r="R81" s="143">
        <f>R82</f>
        <v>939.109465</v>
      </c>
      <c r="S81" s="63"/>
      <c r="T81" s="144">
        <f>T82</f>
        <v>0</v>
      </c>
      <c r="AT81" s="18" t="s">
        <v>243</v>
      </c>
      <c r="AU81" s="18" t="s">
        <v>305</v>
      </c>
      <c r="BK81" s="145">
        <f>BK82</f>
        <v>0</v>
      </c>
    </row>
    <row r="82" spans="2:63" s="10" customFormat="1" ht="36.75" customHeight="1">
      <c r="B82" s="146"/>
      <c r="D82" s="147" t="s">
        <v>243</v>
      </c>
      <c r="E82" s="148" t="s">
        <v>327</v>
      </c>
      <c r="F82" s="148" t="s">
        <v>328</v>
      </c>
      <c r="I82" s="149"/>
      <c r="J82" s="150">
        <f>BK82</f>
        <v>0</v>
      </c>
      <c r="L82" s="146"/>
      <c r="M82" s="151"/>
      <c r="N82" s="152"/>
      <c r="O82" s="152"/>
      <c r="P82" s="153">
        <f>P83+SUM(P84:P96)+P112+P314+P341</f>
        <v>0</v>
      </c>
      <c r="Q82" s="152"/>
      <c r="R82" s="153">
        <f>R83+SUM(R84:R96)+R112+R314+R341</f>
        <v>939.109465</v>
      </c>
      <c r="S82" s="152"/>
      <c r="T82" s="154">
        <f>T83+SUM(T84:T96)+T112+T314+T341</f>
        <v>0</v>
      </c>
      <c r="AR82" s="155" t="s">
        <v>194</v>
      </c>
      <c r="AT82" s="156" t="s">
        <v>243</v>
      </c>
      <c r="AU82" s="156" t="s">
        <v>244</v>
      </c>
      <c r="AY82" s="155" t="s">
        <v>329</v>
      </c>
      <c r="BK82" s="157">
        <f>BK83+SUM(BK84:BK96)+BK112+BK314+BK341</f>
        <v>0</v>
      </c>
    </row>
    <row r="83" spans="2:65" s="1" customFormat="1" ht="31.5" customHeight="1">
      <c r="B83" s="158"/>
      <c r="C83" s="159" t="s">
        <v>194</v>
      </c>
      <c r="D83" s="159" t="s">
        <v>330</v>
      </c>
      <c r="E83" s="160" t="s">
        <v>331</v>
      </c>
      <c r="F83" s="161" t="s">
        <v>332</v>
      </c>
      <c r="G83" s="162" t="s">
        <v>192</v>
      </c>
      <c r="H83" s="163">
        <v>0</v>
      </c>
      <c r="I83" s="164"/>
      <c r="J83" s="165">
        <f>ROUND(I83*H83,2)</f>
        <v>0</v>
      </c>
      <c r="K83" s="161" t="s">
        <v>192</v>
      </c>
      <c r="L83" s="35"/>
      <c r="M83" s="166" t="s">
        <v>192</v>
      </c>
      <c r="N83" s="167" t="s">
        <v>215</v>
      </c>
      <c r="O83" s="36"/>
      <c r="P83" s="168">
        <f>O83*H83</f>
        <v>0</v>
      </c>
      <c r="Q83" s="168">
        <v>0</v>
      </c>
      <c r="R83" s="168">
        <f>Q83*H83</f>
        <v>0</v>
      </c>
      <c r="S83" s="168">
        <v>0</v>
      </c>
      <c r="T83" s="169">
        <f>S83*H83</f>
        <v>0</v>
      </c>
      <c r="AR83" s="18" t="s">
        <v>333</v>
      </c>
      <c r="AT83" s="18" t="s">
        <v>330</v>
      </c>
      <c r="AU83" s="18" t="s">
        <v>194</v>
      </c>
      <c r="AY83" s="18" t="s">
        <v>329</v>
      </c>
      <c r="BE83" s="170">
        <f>IF(N83="základní",J83,0)</f>
        <v>0</v>
      </c>
      <c r="BF83" s="170">
        <f>IF(N83="snížená",J83,0)</f>
        <v>0</v>
      </c>
      <c r="BG83" s="170">
        <f>IF(N83="zákl. přenesená",J83,0)</f>
        <v>0</v>
      </c>
      <c r="BH83" s="170">
        <f>IF(N83="sníž. přenesená",J83,0)</f>
        <v>0</v>
      </c>
      <c r="BI83" s="170">
        <f>IF(N83="nulová",J83,0)</f>
        <v>0</v>
      </c>
      <c r="BJ83" s="18" t="s">
        <v>194</v>
      </c>
      <c r="BK83" s="170">
        <f>ROUND(I83*H83,2)</f>
        <v>0</v>
      </c>
      <c r="BL83" s="18" t="s">
        <v>333</v>
      </c>
      <c r="BM83" s="18" t="s">
        <v>750</v>
      </c>
    </row>
    <row r="84" spans="2:47" s="1" customFormat="1" ht="30" customHeight="1">
      <c r="B84" s="35"/>
      <c r="D84" s="171" t="s">
        <v>335</v>
      </c>
      <c r="F84" s="172" t="s">
        <v>332</v>
      </c>
      <c r="I84" s="134"/>
      <c r="L84" s="35"/>
      <c r="M84" s="65"/>
      <c r="N84" s="36"/>
      <c r="O84" s="36"/>
      <c r="P84" s="36"/>
      <c r="Q84" s="36"/>
      <c r="R84" s="36"/>
      <c r="S84" s="36"/>
      <c r="T84" s="66"/>
      <c r="AT84" s="18" t="s">
        <v>335</v>
      </c>
      <c r="AU84" s="18" t="s">
        <v>194</v>
      </c>
    </row>
    <row r="85" spans="2:51" s="11" customFormat="1" ht="22.5" customHeight="1">
      <c r="B85" s="173"/>
      <c r="D85" s="171" t="s">
        <v>336</v>
      </c>
      <c r="E85" s="174" t="s">
        <v>192</v>
      </c>
      <c r="F85" s="175" t="s">
        <v>337</v>
      </c>
      <c r="H85" s="176" t="s">
        <v>192</v>
      </c>
      <c r="I85" s="177"/>
      <c r="L85" s="173"/>
      <c r="M85" s="178"/>
      <c r="N85" s="179"/>
      <c r="O85" s="179"/>
      <c r="P85" s="179"/>
      <c r="Q85" s="179"/>
      <c r="R85" s="179"/>
      <c r="S85" s="179"/>
      <c r="T85" s="180"/>
      <c r="AT85" s="176" t="s">
        <v>336</v>
      </c>
      <c r="AU85" s="176" t="s">
        <v>194</v>
      </c>
      <c r="AV85" s="11" t="s">
        <v>194</v>
      </c>
      <c r="AW85" s="11" t="s">
        <v>208</v>
      </c>
      <c r="AX85" s="11" t="s">
        <v>244</v>
      </c>
      <c r="AY85" s="176" t="s">
        <v>329</v>
      </c>
    </row>
    <row r="86" spans="2:51" s="11" customFormat="1" ht="22.5" customHeight="1">
      <c r="B86" s="173"/>
      <c r="D86" s="171" t="s">
        <v>336</v>
      </c>
      <c r="E86" s="174" t="s">
        <v>192</v>
      </c>
      <c r="F86" s="175" t="s">
        <v>338</v>
      </c>
      <c r="H86" s="176" t="s">
        <v>192</v>
      </c>
      <c r="I86" s="177"/>
      <c r="L86" s="173"/>
      <c r="M86" s="178"/>
      <c r="N86" s="179"/>
      <c r="O86" s="179"/>
      <c r="P86" s="179"/>
      <c r="Q86" s="179"/>
      <c r="R86" s="179"/>
      <c r="S86" s="179"/>
      <c r="T86" s="180"/>
      <c r="AT86" s="176" t="s">
        <v>336</v>
      </c>
      <c r="AU86" s="176" t="s">
        <v>194</v>
      </c>
      <c r="AV86" s="11" t="s">
        <v>194</v>
      </c>
      <c r="AW86" s="11" t="s">
        <v>208</v>
      </c>
      <c r="AX86" s="11" t="s">
        <v>244</v>
      </c>
      <c r="AY86" s="176" t="s">
        <v>329</v>
      </c>
    </row>
    <row r="87" spans="2:51" s="11" customFormat="1" ht="22.5" customHeight="1">
      <c r="B87" s="173"/>
      <c r="D87" s="171" t="s">
        <v>336</v>
      </c>
      <c r="E87" s="174" t="s">
        <v>192</v>
      </c>
      <c r="F87" s="175" t="s">
        <v>339</v>
      </c>
      <c r="H87" s="176" t="s">
        <v>192</v>
      </c>
      <c r="I87" s="177"/>
      <c r="L87" s="173"/>
      <c r="M87" s="178"/>
      <c r="N87" s="179"/>
      <c r="O87" s="179"/>
      <c r="P87" s="179"/>
      <c r="Q87" s="179"/>
      <c r="R87" s="179"/>
      <c r="S87" s="179"/>
      <c r="T87" s="180"/>
      <c r="AT87" s="176" t="s">
        <v>336</v>
      </c>
      <c r="AU87" s="176" t="s">
        <v>194</v>
      </c>
      <c r="AV87" s="11" t="s">
        <v>194</v>
      </c>
      <c r="AW87" s="11" t="s">
        <v>208</v>
      </c>
      <c r="AX87" s="11" t="s">
        <v>244</v>
      </c>
      <c r="AY87" s="176" t="s">
        <v>329</v>
      </c>
    </row>
    <row r="88" spans="2:51" s="11" customFormat="1" ht="22.5" customHeight="1">
      <c r="B88" s="173"/>
      <c r="D88" s="171" t="s">
        <v>336</v>
      </c>
      <c r="E88" s="174" t="s">
        <v>192</v>
      </c>
      <c r="F88" s="175" t="s">
        <v>340</v>
      </c>
      <c r="H88" s="176" t="s">
        <v>192</v>
      </c>
      <c r="I88" s="177"/>
      <c r="L88" s="173"/>
      <c r="M88" s="178"/>
      <c r="N88" s="179"/>
      <c r="O88" s="179"/>
      <c r="P88" s="179"/>
      <c r="Q88" s="179"/>
      <c r="R88" s="179"/>
      <c r="S88" s="179"/>
      <c r="T88" s="180"/>
      <c r="AT88" s="176" t="s">
        <v>336</v>
      </c>
      <c r="AU88" s="176" t="s">
        <v>194</v>
      </c>
      <c r="AV88" s="11" t="s">
        <v>194</v>
      </c>
      <c r="AW88" s="11" t="s">
        <v>208</v>
      </c>
      <c r="AX88" s="11" t="s">
        <v>244</v>
      </c>
      <c r="AY88" s="176" t="s">
        <v>329</v>
      </c>
    </row>
    <row r="89" spans="2:51" s="11" customFormat="1" ht="22.5" customHeight="1">
      <c r="B89" s="173"/>
      <c r="D89" s="171" t="s">
        <v>336</v>
      </c>
      <c r="E89" s="174" t="s">
        <v>192</v>
      </c>
      <c r="F89" s="175" t="s">
        <v>341</v>
      </c>
      <c r="H89" s="176" t="s">
        <v>192</v>
      </c>
      <c r="I89" s="177"/>
      <c r="L89" s="173"/>
      <c r="M89" s="178"/>
      <c r="N89" s="179"/>
      <c r="O89" s="179"/>
      <c r="P89" s="179"/>
      <c r="Q89" s="179"/>
      <c r="R89" s="179"/>
      <c r="S89" s="179"/>
      <c r="T89" s="180"/>
      <c r="AT89" s="176" t="s">
        <v>336</v>
      </c>
      <c r="AU89" s="176" t="s">
        <v>194</v>
      </c>
      <c r="AV89" s="11" t="s">
        <v>194</v>
      </c>
      <c r="AW89" s="11" t="s">
        <v>208</v>
      </c>
      <c r="AX89" s="11" t="s">
        <v>244</v>
      </c>
      <c r="AY89" s="176" t="s">
        <v>329</v>
      </c>
    </row>
    <row r="90" spans="2:51" s="11" customFormat="1" ht="22.5" customHeight="1">
      <c r="B90" s="173"/>
      <c r="D90" s="171" t="s">
        <v>336</v>
      </c>
      <c r="E90" s="174" t="s">
        <v>192</v>
      </c>
      <c r="F90" s="175" t="s">
        <v>751</v>
      </c>
      <c r="H90" s="176" t="s">
        <v>192</v>
      </c>
      <c r="I90" s="177"/>
      <c r="L90" s="173"/>
      <c r="M90" s="178"/>
      <c r="N90" s="179"/>
      <c r="O90" s="179"/>
      <c r="P90" s="179"/>
      <c r="Q90" s="179"/>
      <c r="R90" s="179"/>
      <c r="S90" s="179"/>
      <c r="T90" s="180"/>
      <c r="AT90" s="176" t="s">
        <v>336</v>
      </c>
      <c r="AU90" s="176" t="s">
        <v>194</v>
      </c>
      <c r="AV90" s="11" t="s">
        <v>194</v>
      </c>
      <c r="AW90" s="11" t="s">
        <v>208</v>
      </c>
      <c r="AX90" s="11" t="s">
        <v>244</v>
      </c>
      <c r="AY90" s="176" t="s">
        <v>329</v>
      </c>
    </row>
    <row r="91" spans="2:51" s="11" customFormat="1" ht="22.5" customHeight="1">
      <c r="B91" s="173"/>
      <c r="D91" s="171" t="s">
        <v>336</v>
      </c>
      <c r="E91" s="174" t="s">
        <v>192</v>
      </c>
      <c r="F91" s="175" t="s">
        <v>342</v>
      </c>
      <c r="H91" s="176" t="s">
        <v>192</v>
      </c>
      <c r="I91" s="177"/>
      <c r="L91" s="173"/>
      <c r="M91" s="178"/>
      <c r="N91" s="179"/>
      <c r="O91" s="179"/>
      <c r="P91" s="179"/>
      <c r="Q91" s="179"/>
      <c r="R91" s="179"/>
      <c r="S91" s="179"/>
      <c r="T91" s="180"/>
      <c r="AT91" s="176" t="s">
        <v>336</v>
      </c>
      <c r="AU91" s="176" t="s">
        <v>194</v>
      </c>
      <c r="AV91" s="11" t="s">
        <v>194</v>
      </c>
      <c r="AW91" s="11" t="s">
        <v>208</v>
      </c>
      <c r="AX91" s="11" t="s">
        <v>244</v>
      </c>
      <c r="AY91" s="176" t="s">
        <v>329</v>
      </c>
    </row>
    <row r="92" spans="2:51" s="11" customFormat="1" ht="22.5" customHeight="1">
      <c r="B92" s="173"/>
      <c r="D92" s="171" t="s">
        <v>336</v>
      </c>
      <c r="E92" s="174" t="s">
        <v>192</v>
      </c>
      <c r="F92" s="175" t="s">
        <v>752</v>
      </c>
      <c r="H92" s="176" t="s">
        <v>192</v>
      </c>
      <c r="I92" s="177"/>
      <c r="L92" s="173"/>
      <c r="M92" s="178"/>
      <c r="N92" s="179"/>
      <c r="O92" s="179"/>
      <c r="P92" s="179"/>
      <c r="Q92" s="179"/>
      <c r="R92" s="179"/>
      <c r="S92" s="179"/>
      <c r="T92" s="180"/>
      <c r="AT92" s="176" t="s">
        <v>336</v>
      </c>
      <c r="AU92" s="176" t="s">
        <v>194</v>
      </c>
      <c r="AV92" s="11" t="s">
        <v>194</v>
      </c>
      <c r="AW92" s="11" t="s">
        <v>208</v>
      </c>
      <c r="AX92" s="11" t="s">
        <v>244</v>
      </c>
      <c r="AY92" s="176" t="s">
        <v>329</v>
      </c>
    </row>
    <row r="93" spans="2:51" s="11" customFormat="1" ht="22.5" customHeight="1">
      <c r="B93" s="173"/>
      <c r="D93" s="171" t="s">
        <v>336</v>
      </c>
      <c r="E93" s="174" t="s">
        <v>192</v>
      </c>
      <c r="F93" s="175" t="s">
        <v>344</v>
      </c>
      <c r="H93" s="176" t="s">
        <v>192</v>
      </c>
      <c r="I93" s="177"/>
      <c r="L93" s="173"/>
      <c r="M93" s="178"/>
      <c r="N93" s="179"/>
      <c r="O93" s="179"/>
      <c r="P93" s="179"/>
      <c r="Q93" s="179"/>
      <c r="R93" s="179"/>
      <c r="S93" s="179"/>
      <c r="T93" s="180"/>
      <c r="AT93" s="176" t="s">
        <v>336</v>
      </c>
      <c r="AU93" s="176" t="s">
        <v>194</v>
      </c>
      <c r="AV93" s="11" t="s">
        <v>194</v>
      </c>
      <c r="AW93" s="11" t="s">
        <v>208</v>
      </c>
      <c r="AX93" s="11" t="s">
        <v>244</v>
      </c>
      <c r="AY93" s="176" t="s">
        <v>329</v>
      </c>
    </row>
    <row r="94" spans="2:51" s="11" customFormat="1" ht="22.5" customHeight="1">
      <c r="B94" s="173"/>
      <c r="D94" s="171" t="s">
        <v>336</v>
      </c>
      <c r="E94" s="174" t="s">
        <v>192</v>
      </c>
      <c r="F94" s="175" t="s">
        <v>345</v>
      </c>
      <c r="H94" s="176" t="s">
        <v>192</v>
      </c>
      <c r="I94" s="177"/>
      <c r="L94" s="173"/>
      <c r="M94" s="178"/>
      <c r="N94" s="179"/>
      <c r="O94" s="179"/>
      <c r="P94" s="179"/>
      <c r="Q94" s="179"/>
      <c r="R94" s="179"/>
      <c r="S94" s="179"/>
      <c r="T94" s="180"/>
      <c r="AT94" s="176" t="s">
        <v>336</v>
      </c>
      <c r="AU94" s="176" t="s">
        <v>194</v>
      </c>
      <c r="AV94" s="11" t="s">
        <v>194</v>
      </c>
      <c r="AW94" s="11" t="s">
        <v>208</v>
      </c>
      <c r="AX94" s="11" t="s">
        <v>244</v>
      </c>
      <c r="AY94" s="176" t="s">
        <v>329</v>
      </c>
    </row>
    <row r="95" spans="2:51" s="12" customFormat="1" ht="22.5" customHeight="1">
      <c r="B95" s="181"/>
      <c r="D95" s="171" t="s">
        <v>336</v>
      </c>
      <c r="E95" s="182" t="s">
        <v>192</v>
      </c>
      <c r="F95" s="183" t="s">
        <v>346</v>
      </c>
      <c r="H95" s="184">
        <v>0</v>
      </c>
      <c r="I95" s="185"/>
      <c r="L95" s="181"/>
      <c r="M95" s="186"/>
      <c r="N95" s="187"/>
      <c r="O95" s="187"/>
      <c r="P95" s="187"/>
      <c r="Q95" s="187"/>
      <c r="R95" s="187"/>
      <c r="S95" s="187"/>
      <c r="T95" s="188"/>
      <c r="AT95" s="189" t="s">
        <v>336</v>
      </c>
      <c r="AU95" s="189" t="s">
        <v>194</v>
      </c>
      <c r="AV95" s="12" t="s">
        <v>333</v>
      </c>
      <c r="AW95" s="12" t="s">
        <v>176</v>
      </c>
      <c r="AX95" s="12" t="s">
        <v>194</v>
      </c>
      <c r="AY95" s="189" t="s">
        <v>329</v>
      </c>
    </row>
    <row r="96" spans="2:63" s="10" customFormat="1" ht="29.25" customHeight="1">
      <c r="B96" s="146"/>
      <c r="D96" s="147" t="s">
        <v>243</v>
      </c>
      <c r="E96" s="190" t="s">
        <v>194</v>
      </c>
      <c r="F96" s="190" t="s">
        <v>347</v>
      </c>
      <c r="I96" s="149"/>
      <c r="J96" s="191">
        <f>BK96</f>
        <v>0</v>
      </c>
      <c r="L96" s="146"/>
      <c r="M96" s="151"/>
      <c r="N96" s="152"/>
      <c r="O96" s="152"/>
      <c r="P96" s="153">
        <f>SUM(P97:P111)</f>
        <v>0</v>
      </c>
      <c r="Q96" s="152"/>
      <c r="R96" s="153">
        <f>SUM(R97:R111)</f>
        <v>0</v>
      </c>
      <c r="S96" s="152"/>
      <c r="T96" s="154">
        <f>SUM(T97:T111)</f>
        <v>0</v>
      </c>
      <c r="AR96" s="155" t="s">
        <v>194</v>
      </c>
      <c r="AT96" s="156" t="s">
        <v>243</v>
      </c>
      <c r="AU96" s="156" t="s">
        <v>194</v>
      </c>
      <c r="AY96" s="155" t="s">
        <v>329</v>
      </c>
      <c r="BK96" s="157">
        <f>SUM(BK97:BK111)</f>
        <v>0</v>
      </c>
    </row>
    <row r="97" spans="2:65" s="1" customFormat="1" ht="22.5" customHeight="1">
      <c r="B97" s="158"/>
      <c r="C97" s="159" t="s">
        <v>253</v>
      </c>
      <c r="D97" s="159" t="s">
        <v>330</v>
      </c>
      <c r="E97" s="160" t="s">
        <v>753</v>
      </c>
      <c r="F97" s="161" t="s">
        <v>754</v>
      </c>
      <c r="G97" s="162" t="s">
        <v>350</v>
      </c>
      <c r="H97" s="163">
        <v>3989</v>
      </c>
      <c r="I97" s="164"/>
      <c r="J97" s="165">
        <f>ROUND(I97*H97,2)</f>
        <v>0</v>
      </c>
      <c r="K97" s="161" t="s">
        <v>351</v>
      </c>
      <c r="L97" s="35"/>
      <c r="M97" s="166" t="s">
        <v>192</v>
      </c>
      <c r="N97" s="167" t="s">
        <v>215</v>
      </c>
      <c r="O97" s="36"/>
      <c r="P97" s="168">
        <f>O97*H97</f>
        <v>0</v>
      </c>
      <c r="Q97" s="168">
        <v>0</v>
      </c>
      <c r="R97" s="168">
        <f>Q97*H97</f>
        <v>0</v>
      </c>
      <c r="S97" s="168">
        <v>0</v>
      </c>
      <c r="T97" s="169">
        <f>S97*H97</f>
        <v>0</v>
      </c>
      <c r="AR97" s="18" t="s">
        <v>333</v>
      </c>
      <c r="AT97" s="18" t="s">
        <v>330</v>
      </c>
      <c r="AU97" s="18" t="s">
        <v>253</v>
      </c>
      <c r="AY97" s="18" t="s">
        <v>329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8" t="s">
        <v>194</v>
      </c>
      <c r="BK97" s="170">
        <f>ROUND(I97*H97,2)</f>
        <v>0</v>
      </c>
      <c r="BL97" s="18" t="s">
        <v>333</v>
      </c>
      <c r="BM97" s="18" t="s">
        <v>755</v>
      </c>
    </row>
    <row r="98" spans="2:47" s="1" customFormat="1" ht="22.5" customHeight="1">
      <c r="B98" s="35"/>
      <c r="D98" s="171" t="s">
        <v>335</v>
      </c>
      <c r="F98" s="172" t="s">
        <v>754</v>
      </c>
      <c r="I98" s="134"/>
      <c r="L98" s="35"/>
      <c r="M98" s="65"/>
      <c r="N98" s="36"/>
      <c r="O98" s="36"/>
      <c r="P98" s="36"/>
      <c r="Q98" s="36"/>
      <c r="R98" s="36"/>
      <c r="S98" s="36"/>
      <c r="T98" s="66"/>
      <c r="AT98" s="18" t="s">
        <v>335</v>
      </c>
      <c r="AU98" s="18" t="s">
        <v>253</v>
      </c>
    </row>
    <row r="99" spans="2:51" s="11" customFormat="1" ht="22.5" customHeight="1">
      <c r="B99" s="173"/>
      <c r="D99" s="171" t="s">
        <v>336</v>
      </c>
      <c r="E99" s="174" t="s">
        <v>192</v>
      </c>
      <c r="F99" s="175" t="s">
        <v>756</v>
      </c>
      <c r="H99" s="176" t="s">
        <v>192</v>
      </c>
      <c r="I99" s="177"/>
      <c r="L99" s="173"/>
      <c r="M99" s="178"/>
      <c r="N99" s="179"/>
      <c r="O99" s="179"/>
      <c r="P99" s="179"/>
      <c r="Q99" s="179"/>
      <c r="R99" s="179"/>
      <c r="S99" s="179"/>
      <c r="T99" s="180"/>
      <c r="AT99" s="176" t="s">
        <v>336</v>
      </c>
      <c r="AU99" s="176" t="s">
        <v>253</v>
      </c>
      <c r="AV99" s="11" t="s">
        <v>194</v>
      </c>
      <c r="AW99" s="11" t="s">
        <v>208</v>
      </c>
      <c r="AX99" s="11" t="s">
        <v>244</v>
      </c>
      <c r="AY99" s="176" t="s">
        <v>329</v>
      </c>
    </row>
    <row r="100" spans="2:51" s="11" customFormat="1" ht="22.5" customHeight="1">
      <c r="B100" s="173"/>
      <c r="D100" s="171" t="s">
        <v>336</v>
      </c>
      <c r="E100" s="174" t="s">
        <v>192</v>
      </c>
      <c r="F100" s="175" t="s">
        <v>757</v>
      </c>
      <c r="H100" s="176" t="s">
        <v>192</v>
      </c>
      <c r="I100" s="17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6" t="s">
        <v>336</v>
      </c>
      <c r="AU100" s="176" t="s">
        <v>253</v>
      </c>
      <c r="AV100" s="11" t="s">
        <v>194</v>
      </c>
      <c r="AW100" s="11" t="s">
        <v>208</v>
      </c>
      <c r="AX100" s="11" t="s">
        <v>244</v>
      </c>
      <c r="AY100" s="176" t="s">
        <v>329</v>
      </c>
    </row>
    <row r="101" spans="2:51" s="11" customFormat="1" ht="22.5" customHeight="1">
      <c r="B101" s="173"/>
      <c r="D101" s="171" t="s">
        <v>336</v>
      </c>
      <c r="E101" s="174" t="s">
        <v>192</v>
      </c>
      <c r="F101" s="175" t="s">
        <v>758</v>
      </c>
      <c r="H101" s="176" t="s">
        <v>192</v>
      </c>
      <c r="I101" s="177"/>
      <c r="L101" s="173"/>
      <c r="M101" s="178"/>
      <c r="N101" s="179"/>
      <c r="O101" s="179"/>
      <c r="P101" s="179"/>
      <c r="Q101" s="179"/>
      <c r="R101" s="179"/>
      <c r="S101" s="179"/>
      <c r="T101" s="180"/>
      <c r="AT101" s="176" t="s">
        <v>336</v>
      </c>
      <c r="AU101" s="176" t="s">
        <v>253</v>
      </c>
      <c r="AV101" s="11" t="s">
        <v>194</v>
      </c>
      <c r="AW101" s="11" t="s">
        <v>208</v>
      </c>
      <c r="AX101" s="11" t="s">
        <v>244</v>
      </c>
      <c r="AY101" s="176" t="s">
        <v>329</v>
      </c>
    </row>
    <row r="102" spans="2:51" s="13" customFormat="1" ht="22.5" customHeight="1">
      <c r="B102" s="192"/>
      <c r="D102" s="193" t="s">
        <v>336</v>
      </c>
      <c r="E102" s="194" t="s">
        <v>192</v>
      </c>
      <c r="F102" s="195" t="s">
        <v>745</v>
      </c>
      <c r="H102" s="196">
        <v>3989</v>
      </c>
      <c r="I102" s="197"/>
      <c r="L102" s="192"/>
      <c r="M102" s="198"/>
      <c r="N102" s="199"/>
      <c r="O102" s="199"/>
      <c r="P102" s="199"/>
      <c r="Q102" s="199"/>
      <c r="R102" s="199"/>
      <c r="S102" s="199"/>
      <c r="T102" s="200"/>
      <c r="AT102" s="201" t="s">
        <v>336</v>
      </c>
      <c r="AU102" s="201" t="s">
        <v>253</v>
      </c>
      <c r="AV102" s="13" t="s">
        <v>253</v>
      </c>
      <c r="AW102" s="13" t="s">
        <v>208</v>
      </c>
      <c r="AX102" s="13" t="s">
        <v>194</v>
      </c>
      <c r="AY102" s="201" t="s">
        <v>329</v>
      </c>
    </row>
    <row r="103" spans="2:65" s="1" customFormat="1" ht="22.5" customHeight="1">
      <c r="B103" s="158"/>
      <c r="C103" s="159" t="s">
        <v>357</v>
      </c>
      <c r="D103" s="159" t="s">
        <v>330</v>
      </c>
      <c r="E103" s="160" t="s">
        <v>759</v>
      </c>
      <c r="F103" s="161" t="s">
        <v>760</v>
      </c>
      <c r="G103" s="162" t="s">
        <v>350</v>
      </c>
      <c r="H103" s="163">
        <v>88.4</v>
      </c>
      <c r="I103" s="164"/>
      <c r="J103" s="165">
        <f>ROUND(I103*H103,2)</f>
        <v>0</v>
      </c>
      <c r="K103" s="161" t="s">
        <v>192</v>
      </c>
      <c r="L103" s="35"/>
      <c r="M103" s="166" t="s">
        <v>192</v>
      </c>
      <c r="N103" s="167" t="s">
        <v>215</v>
      </c>
      <c r="O103" s="36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8" t="s">
        <v>333</v>
      </c>
      <c r="AT103" s="18" t="s">
        <v>330</v>
      </c>
      <c r="AU103" s="18" t="s">
        <v>253</v>
      </c>
      <c r="AY103" s="18" t="s">
        <v>329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8" t="s">
        <v>194</v>
      </c>
      <c r="BK103" s="170">
        <f>ROUND(I103*H103,2)</f>
        <v>0</v>
      </c>
      <c r="BL103" s="18" t="s">
        <v>333</v>
      </c>
      <c r="BM103" s="18" t="s">
        <v>761</v>
      </c>
    </row>
    <row r="104" spans="2:47" s="1" customFormat="1" ht="22.5" customHeight="1">
      <c r="B104" s="35"/>
      <c r="D104" s="171" t="s">
        <v>335</v>
      </c>
      <c r="F104" s="172" t="s">
        <v>760</v>
      </c>
      <c r="I104" s="134"/>
      <c r="L104" s="35"/>
      <c r="M104" s="65"/>
      <c r="N104" s="36"/>
      <c r="O104" s="36"/>
      <c r="P104" s="36"/>
      <c r="Q104" s="36"/>
      <c r="R104" s="36"/>
      <c r="S104" s="36"/>
      <c r="T104" s="66"/>
      <c r="AT104" s="18" t="s">
        <v>335</v>
      </c>
      <c r="AU104" s="18" t="s">
        <v>253</v>
      </c>
    </row>
    <row r="105" spans="2:51" s="11" customFormat="1" ht="22.5" customHeight="1">
      <c r="B105" s="173"/>
      <c r="D105" s="171" t="s">
        <v>336</v>
      </c>
      <c r="E105" s="174" t="s">
        <v>192</v>
      </c>
      <c r="F105" s="175" t="s">
        <v>756</v>
      </c>
      <c r="H105" s="176" t="s">
        <v>192</v>
      </c>
      <c r="I105" s="17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6" t="s">
        <v>336</v>
      </c>
      <c r="AU105" s="176" t="s">
        <v>253</v>
      </c>
      <c r="AV105" s="11" t="s">
        <v>194</v>
      </c>
      <c r="AW105" s="11" t="s">
        <v>208</v>
      </c>
      <c r="AX105" s="11" t="s">
        <v>244</v>
      </c>
      <c r="AY105" s="176" t="s">
        <v>329</v>
      </c>
    </row>
    <row r="106" spans="2:51" s="11" customFormat="1" ht="22.5" customHeight="1">
      <c r="B106" s="173"/>
      <c r="D106" s="171" t="s">
        <v>336</v>
      </c>
      <c r="E106" s="174" t="s">
        <v>192</v>
      </c>
      <c r="F106" s="175" t="s">
        <v>762</v>
      </c>
      <c r="H106" s="176" t="s">
        <v>192</v>
      </c>
      <c r="I106" s="17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6" t="s">
        <v>336</v>
      </c>
      <c r="AU106" s="176" t="s">
        <v>253</v>
      </c>
      <c r="AV106" s="11" t="s">
        <v>194</v>
      </c>
      <c r="AW106" s="11" t="s">
        <v>208</v>
      </c>
      <c r="AX106" s="11" t="s">
        <v>244</v>
      </c>
      <c r="AY106" s="176" t="s">
        <v>329</v>
      </c>
    </row>
    <row r="107" spans="2:51" s="11" customFormat="1" ht="22.5" customHeight="1">
      <c r="B107" s="173"/>
      <c r="D107" s="171" t="s">
        <v>336</v>
      </c>
      <c r="E107" s="174" t="s">
        <v>192</v>
      </c>
      <c r="F107" s="175" t="s">
        <v>763</v>
      </c>
      <c r="H107" s="176" t="s">
        <v>192</v>
      </c>
      <c r="I107" s="177"/>
      <c r="L107" s="173"/>
      <c r="M107" s="178"/>
      <c r="N107" s="179"/>
      <c r="O107" s="179"/>
      <c r="P107" s="179"/>
      <c r="Q107" s="179"/>
      <c r="R107" s="179"/>
      <c r="S107" s="179"/>
      <c r="T107" s="180"/>
      <c r="AT107" s="176" t="s">
        <v>336</v>
      </c>
      <c r="AU107" s="176" t="s">
        <v>253</v>
      </c>
      <c r="AV107" s="11" t="s">
        <v>194</v>
      </c>
      <c r="AW107" s="11" t="s">
        <v>208</v>
      </c>
      <c r="AX107" s="11" t="s">
        <v>244</v>
      </c>
      <c r="AY107" s="176" t="s">
        <v>329</v>
      </c>
    </row>
    <row r="108" spans="2:51" s="13" customFormat="1" ht="22.5" customHeight="1">
      <c r="B108" s="192"/>
      <c r="D108" s="171" t="s">
        <v>336</v>
      </c>
      <c r="E108" s="201" t="s">
        <v>192</v>
      </c>
      <c r="F108" s="202" t="s">
        <v>764</v>
      </c>
      <c r="H108" s="203">
        <v>81.4</v>
      </c>
      <c r="I108" s="197"/>
      <c r="L108" s="192"/>
      <c r="M108" s="198"/>
      <c r="N108" s="199"/>
      <c r="O108" s="199"/>
      <c r="P108" s="199"/>
      <c r="Q108" s="199"/>
      <c r="R108" s="199"/>
      <c r="S108" s="199"/>
      <c r="T108" s="200"/>
      <c r="AT108" s="201" t="s">
        <v>336</v>
      </c>
      <c r="AU108" s="201" t="s">
        <v>253</v>
      </c>
      <c r="AV108" s="13" t="s">
        <v>253</v>
      </c>
      <c r="AW108" s="13" t="s">
        <v>208</v>
      </c>
      <c r="AX108" s="13" t="s">
        <v>244</v>
      </c>
      <c r="AY108" s="201" t="s">
        <v>329</v>
      </c>
    </row>
    <row r="109" spans="2:51" s="11" customFormat="1" ht="22.5" customHeight="1">
      <c r="B109" s="173"/>
      <c r="D109" s="171" t="s">
        <v>336</v>
      </c>
      <c r="E109" s="174" t="s">
        <v>192</v>
      </c>
      <c r="F109" s="175" t="s">
        <v>765</v>
      </c>
      <c r="H109" s="176" t="s">
        <v>192</v>
      </c>
      <c r="I109" s="17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6" t="s">
        <v>336</v>
      </c>
      <c r="AU109" s="176" t="s">
        <v>253</v>
      </c>
      <c r="AV109" s="11" t="s">
        <v>194</v>
      </c>
      <c r="AW109" s="11" t="s">
        <v>208</v>
      </c>
      <c r="AX109" s="11" t="s">
        <v>244</v>
      </c>
      <c r="AY109" s="176" t="s">
        <v>329</v>
      </c>
    </row>
    <row r="110" spans="2:51" s="13" customFormat="1" ht="22.5" customHeight="1">
      <c r="B110" s="192"/>
      <c r="D110" s="171" t="s">
        <v>336</v>
      </c>
      <c r="E110" s="201" t="s">
        <v>192</v>
      </c>
      <c r="F110" s="202" t="s">
        <v>766</v>
      </c>
      <c r="H110" s="203">
        <v>7</v>
      </c>
      <c r="I110" s="197"/>
      <c r="L110" s="192"/>
      <c r="M110" s="198"/>
      <c r="N110" s="199"/>
      <c r="O110" s="199"/>
      <c r="P110" s="199"/>
      <c r="Q110" s="199"/>
      <c r="R110" s="199"/>
      <c r="S110" s="199"/>
      <c r="T110" s="200"/>
      <c r="AT110" s="201" t="s">
        <v>336</v>
      </c>
      <c r="AU110" s="201" t="s">
        <v>253</v>
      </c>
      <c r="AV110" s="13" t="s">
        <v>253</v>
      </c>
      <c r="AW110" s="13" t="s">
        <v>208</v>
      </c>
      <c r="AX110" s="13" t="s">
        <v>244</v>
      </c>
      <c r="AY110" s="201" t="s">
        <v>329</v>
      </c>
    </row>
    <row r="111" spans="2:51" s="12" customFormat="1" ht="22.5" customHeight="1">
      <c r="B111" s="181"/>
      <c r="D111" s="171" t="s">
        <v>336</v>
      </c>
      <c r="E111" s="182" t="s">
        <v>192</v>
      </c>
      <c r="F111" s="183" t="s">
        <v>346</v>
      </c>
      <c r="H111" s="184">
        <v>88.4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9" t="s">
        <v>336</v>
      </c>
      <c r="AU111" s="189" t="s">
        <v>253</v>
      </c>
      <c r="AV111" s="12" t="s">
        <v>333</v>
      </c>
      <c r="AW111" s="12" t="s">
        <v>208</v>
      </c>
      <c r="AX111" s="12" t="s">
        <v>194</v>
      </c>
      <c r="AY111" s="189" t="s">
        <v>329</v>
      </c>
    </row>
    <row r="112" spans="2:63" s="10" customFormat="1" ht="29.25" customHeight="1">
      <c r="B112" s="146"/>
      <c r="D112" s="147" t="s">
        <v>243</v>
      </c>
      <c r="E112" s="190" t="s">
        <v>370</v>
      </c>
      <c r="F112" s="190" t="s">
        <v>767</v>
      </c>
      <c r="I112" s="149"/>
      <c r="J112" s="191">
        <f>BK112</f>
        <v>0</v>
      </c>
      <c r="L112" s="146"/>
      <c r="M112" s="151"/>
      <c r="N112" s="152"/>
      <c r="O112" s="152"/>
      <c r="P112" s="153">
        <f>SUM(P113:P313)</f>
        <v>0</v>
      </c>
      <c r="Q112" s="152"/>
      <c r="R112" s="153">
        <f>SUM(R113:R313)</f>
        <v>256.38326499999994</v>
      </c>
      <c r="S112" s="152"/>
      <c r="T112" s="154">
        <f>SUM(T113:T313)</f>
        <v>0</v>
      </c>
      <c r="AR112" s="155" t="s">
        <v>194</v>
      </c>
      <c r="AT112" s="156" t="s">
        <v>243</v>
      </c>
      <c r="AU112" s="156" t="s">
        <v>194</v>
      </c>
      <c r="AY112" s="155" t="s">
        <v>329</v>
      </c>
      <c r="BK112" s="157">
        <f>SUM(BK113:BK313)</f>
        <v>0</v>
      </c>
    </row>
    <row r="113" spans="2:65" s="1" customFormat="1" ht="22.5" customHeight="1">
      <c r="B113" s="158"/>
      <c r="C113" s="159" t="s">
        <v>333</v>
      </c>
      <c r="D113" s="159" t="s">
        <v>330</v>
      </c>
      <c r="E113" s="160" t="s">
        <v>768</v>
      </c>
      <c r="F113" s="161" t="s">
        <v>769</v>
      </c>
      <c r="G113" s="162" t="s">
        <v>350</v>
      </c>
      <c r="H113" s="163">
        <v>3989</v>
      </c>
      <c r="I113" s="164"/>
      <c r="J113" s="165">
        <f>ROUND(I113*H113,2)</f>
        <v>0</v>
      </c>
      <c r="K113" s="161" t="s">
        <v>351</v>
      </c>
      <c r="L113" s="35"/>
      <c r="M113" s="166" t="s">
        <v>192</v>
      </c>
      <c r="N113" s="167" t="s">
        <v>215</v>
      </c>
      <c r="O113" s="36"/>
      <c r="P113" s="168">
        <f>O113*H113</f>
        <v>0</v>
      </c>
      <c r="Q113" s="168">
        <v>0</v>
      </c>
      <c r="R113" s="168">
        <f>Q113*H113</f>
        <v>0</v>
      </c>
      <c r="S113" s="168">
        <v>0</v>
      </c>
      <c r="T113" s="169">
        <f>S113*H113</f>
        <v>0</v>
      </c>
      <c r="AR113" s="18" t="s">
        <v>333</v>
      </c>
      <c r="AT113" s="18" t="s">
        <v>330</v>
      </c>
      <c r="AU113" s="18" t="s">
        <v>253</v>
      </c>
      <c r="AY113" s="18" t="s">
        <v>329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8" t="s">
        <v>194</v>
      </c>
      <c r="BK113" s="170">
        <f>ROUND(I113*H113,2)</f>
        <v>0</v>
      </c>
      <c r="BL113" s="18" t="s">
        <v>333</v>
      </c>
      <c r="BM113" s="18" t="s">
        <v>770</v>
      </c>
    </row>
    <row r="114" spans="2:47" s="1" customFormat="1" ht="22.5" customHeight="1">
      <c r="B114" s="35"/>
      <c r="D114" s="171" t="s">
        <v>335</v>
      </c>
      <c r="F114" s="172" t="s">
        <v>769</v>
      </c>
      <c r="I114" s="134"/>
      <c r="L114" s="35"/>
      <c r="M114" s="65"/>
      <c r="N114" s="36"/>
      <c r="O114" s="36"/>
      <c r="P114" s="36"/>
      <c r="Q114" s="36"/>
      <c r="R114" s="36"/>
      <c r="S114" s="36"/>
      <c r="T114" s="66"/>
      <c r="AT114" s="18" t="s">
        <v>335</v>
      </c>
      <c r="AU114" s="18" t="s">
        <v>253</v>
      </c>
    </row>
    <row r="115" spans="2:51" s="11" customFormat="1" ht="22.5" customHeight="1">
      <c r="B115" s="173"/>
      <c r="D115" s="171" t="s">
        <v>336</v>
      </c>
      <c r="E115" s="174" t="s">
        <v>192</v>
      </c>
      <c r="F115" s="175" t="s">
        <v>756</v>
      </c>
      <c r="H115" s="176" t="s">
        <v>192</v>
      </c>
      <c r="I115" s="177"/>
      <c r="L115" s="173"/>
      <c r="M115" s="178"/>
      <c r="N115" s="179"/>
      <c r="O115" s="179"/>
      <c r="P115" s="179"/>
      <c r="Q115" s="179"/>
      <c r="R115" s="179"/>
      <c r="S115" s="179"/>
      <c r="T115" s="180"/>
      <c r="AT115" s="176" t="s">
        <v>336</v>
      </c>
      <c r="AU115" s="176" t="s">
        <v>253</v>
      </c>
      <c r="AV115" s="11" t="s">
        <v>194</v>
      </c>
      <c r="AW115" s="11" t="s">
        <v>208</v>
      </c>
      <c r="AX115" s="11" t="s">
        <v>244</v>
      </c>
      <c r="AY115" s="176" t="s">
        <v>329</v>
      </c>
    </row>
    <row r="116" spans="2:51" s="11" customFormat="1" ht="22.5" customHeight="1">
      <c r="B116" s="173"/>
      <c r="D116" s="171" t="s">
        <v>336</v>
      </c>
      <c r="E116" s="174" t="s">
        <v>192</v>
      </c>
      <c r="F116" s="175" t="s">
        <v>771</v>
      </c>
      <c r="H116" s="176" t="s">
        <v>192</v>
      </c>
      <c r="I116" s="177"/>
      <c r="L116" s="173"/>
      <c r="M116" s="178"/>
      <c r="N116" s="179"/>
      <c r="O116" s="179"/>
      <c r="P116" s="179"/>
      <c r="Q116" s="179"/>
      <c r="R116" s="179"/>
      <c r="S116" s="179"/>
      <c r="T116" s="180"/>
      <c r="AT116" s="176" t="s">
        <v>336</v>
      </c>
      <c r="AU116" s="176" t="s">
        <v>253</v>
      </c>
      <c r="AV116" s="11" t="s">
        <v>194</v>
      </c>
      <c r="AW116" s="11" t="s">
        <v>208</v>
      </c>
      <c r="AX116" s="11" t="s">
        <v>244</v>
      </c>
      <c r="AY116" s="176" t="s">
        <v>329</v>
      </c>
    </row>
    <row r="117" spans="2:51" s="11" customFormat="1" ht="22.5" customHeight="1">
      <c r="B117" s="173"/>
      <c r="D117" s="171" t="s">
        <v>336</v>
      </c>
      <c r="E117" s="174" t="s">
        <v>192</v>
      </c>
      <c r="F117" s="175" t="s">
        <v>772</v>
      </c>
      <c r="H117" s="176" t="s">
        <v>192</v>
      </c>
      <c r="I117" s="177"/>
      <c r="L117" s="173"/>
      <c r="M117" s="178"/>
      <c r="N117" s="179"/>
      <c r="O117" s="179"/>
      <c r="P117" s="179"/>
      <c r="Q117" s="179"/>
      <c r="R117" s="179"/>
      <c r="S117" s="179"/>
      <c r="T117" s="180"/>
      <c r="AT117" s="176" t="s">
        <v>336</v>
      </c>
      <c r="AU117" s="176" t="s">
        <v>253</v>
      </c>
      <c r="AV117" s="11" t="s">
        <v>194</v>
      </c>
      <c r="AW117" s="11" t="s">
        <v>208</v>
      </c>
      <c r="AX117" s="11" t="s">
        <v>244</v>
      </c>
      <c r="AY117" s="176" t="s">
        <v>329</v>
      </c>
    </row>
    <row r="118" spans="2:51" s="13" customFormat="1" ht="22.5" customHeight="1">
      <c r="B118" s="192"/>
      <c r="D118" s="171" t="s">
        <v>336</v>
      </c>
      <c r="E118" s="201" t="s">
        <v>192</v>
      </c>
      <c r="F118" s="202" t="s">
        <v>773</v>
      </c>
      <c r="H118" s="203">
        <v>2092</v>
      </c>
      <c r="I118" s="197"/>
      <c r="L118" s="192"/>
      <c r="M118" s="198"/>
      <c r="N118" s="199"/>
      <c r="O118" s="199"/>
      <c r="P118" s="199"/>
      <c r="Q118" s="199"/>
      <c r="R118" s="199"/>
      <c r="S118" s="199"/>
      <c r="T118" s="200"/>
      <c r="AT118" s="201" t="s">
        <v>336</v>
      </c>
      <c r="AU118" s="201" t="s">
        <v>253</v>
      </c>
      <c r="AV118" s="13" t="s">
        <v>253</v>
      </c>
      <c r="AW118" s="13" t="s">
        <v>208</v>
      </c>
      <c r="AX118" s="13" t="s">
        <v>244</v>
      </c>
      <c r="AY118" s="201" t="s">
        <v>329</v>
      </c>
    </row>
    <row r="119" spans="2:51" s="11" customFormat="1" ht="22.5" customHeight="1">
      <c r="B119" s="173"/>
      <c r="D119" s="171" t="s">
        <v>336</v>
      </c>
      <c r="E119" s="174" t="s">
        <v>192</v>
      </c>
      <c r="F119" s="175" t="s">
        <v>774</v>
      </c>
      <c r="H119" s="176" t="s">
        <v>192</v>
      </c>
      <c r="I119" s="177"/>
      <c r="L119" s="173"/>
      <c r="M119" s="178"/>
      <c r="N119" s="179"/>
      <c r="O119" s="179"/>
      <c r="P119" s="179"/>
      <c r="Q119" s="179"/>
      <c r="R119" s="179"/>
      <c r="S119" s="179"/>
      <c r="T119" s="180"/>
      <c r="AT119" s="176" t="s">
        <v>336</v>
      </c>
      <c r="AU119" s="176" t="s">
        <v>253</v>
      </c>
      <c r="AV119" s="11" t="s">
        <v>194</v>
      </c>
      <c r="AW119" s="11" t="s">
        <v>208</v>
      </c>
      <c r="AX119" s="11" t="s">
        <v>244</v>
      </c>
      <c r="AY119" s="176" t="s">
        <v>329</v>
      </c>
    </row>
    <row r="120" spans="2:51" s="11" customFormat="1" ht="22.5" customHeight="1">
      <c r="B120" s="173"/>
      <c r="D120" s="171" t="s">
        <v>336</v>
      </c>
      <c r="E120" s="174" t="s">
        <v>192</v>
      </c>
      <c r="F120" s="175" t="s">
        <v>775</v>
      </c>
      <c r="H120" s="176" t="s">
        <v>192</v>
      </c>
      <c r="I120" s="177"/>
      <c r="L120" s="173"/>
      <c r="M120" s="178"/>
      <c r="N120" s="179"/>
      <c r="O120" s="179"/>
      <c r="P120" s="179"/>
      <c r="Q120" s="179"/>
      <c r="R120" s="179"/>
      <c r="S120" s="179"/>
      <c r="T120" s="180"/>
      <c r="AT120" s="176" t="s">
        <v>336</v>
      </c>
      <c r="AU120" s="176" t="s">
        <v>253</v>
      </c>
      <c r="AV120" s="11" t="s">
        <v>194</v>
      </c>
      <c r="AW120" s="11" t="s">
        <v>208</v>
      </c>
      <c r="AX120" s="11" t="s">
        <v>244</v>
      </c>
      <c r="AY120" s="176" t="s">
        <v>329</v>
      </c>
    </row>
    <row r="121" spans="2:51" s="13" customFormat="1" ht="22.5" customHeight="1">
      <c r="B121" s="192"/>
      <c r="D121" s="171" t="s">
        <v>336</v>
      </c>
      <c r="E121" s="201" t="s">
        <v>192</v>
      </c>
      <c r="F121" s="202" t="s">
        <v>776</v>
      </c>
      <c r="H121" s="203">
        <v>24</v>
      </c>
      <c r="I121" s="197"/>
      <c r="L121" s="192"/>
      <c r="M121" s="198"/>
      <c r="N121" s="199"/>
      <c r="O121" s="199"/>
      <c r="P121" s="199"/>
      <c r="Q121" s="199"/>
      <c r="R121" s="199"/>
      <c r="S121" s="199"/>
      <c r="T121" s="200"/>
      <c r="AT121" s="201" t="s">
        <v>336</v>
      </c>
      <c r="AU121" s="201" t="s">
        <v>253</v>
      </c>
      <c r="AV121" s="13" t="s">
        <v>253</v>
      </c>
      <c r="AW121" s="13" t="s">
        <v>208</v>
      </c>
      <c r="AX121" s="13" t="s">
        <v>244</v>
      </c>
      <c r="AY121" s="201" t="s">
        <v>329</v>
      </c>
    </row>
    <row r="122" spans="2:51" s="11" customFormat="1" ht="22.5" customHeight="1">
      <c r="B122" s="173"/>
      <c r="D122" s="171" t="s">
        <v>336</v>
      </c>
      <c r="E122" s="174" t="s">
        <v>192</v>
      </c>
      <c r="F122" s="175" t="s">
        <v>777</v>
      </c>
      <c r="H122" s="176" t="s">
        <v>192</v>
      </c>
      <c r="I122" s="177"/>
      <c r="L122" s="173"/>
      <c r="M122" s="178"/>
      <c r="N122" s="179"/>
      <c r="O122" s="179"/>
      <c r="P122" s="179"/>
      <c r="Q122" s="179"/>
      <c r="R122" s="179"/>
      <c r="S122" s="179"/>
      <c r="T122" s="180"/>
      <c r="AT122" s="176" t="s">
        <v>336</v>
      </c>
      <c r="AU122" s="176" t="s">
        <v>253</v>
      </c>
      <c r="AV122" s="11" t="s">
        <v>194</v>
      </c>
      <c r="AW122" s="11" t="s">
        <v>208</v>
      </c>
      <c r="AX122" s="11" t="s">
        <v>244</v>
      </c>
      <c r="AY122" s="176" t="s">
        <v>329</v>
      </c>
    </row>
    <row r="123" spans="2:51" s="11" customFormat="1" ht="22.5" customHeight="1">
      <c r="B123" s="173"/>
      <c r="D123" s="171" t="s">
        <v>336</v>
      </c>
      <c r="E123" s="174" t="s">
        <v>192</v>
      </c>
      <c r="F123" s="175" t="s">
        <v>778</v>
      </c>
      <c r="H123" s="176" t="s">
        <v>192</v>
      </c>
      <c r="I123" s="177"/>
      <c r="L123" s="173"/>
      <c r="M123" s="178"/>
      <c r="N123" s="179"/>
      <c r="O123" s="179"/>
      <c r="P123" s="179"/>
      <c r="Q123" s="179"/>
      <c r="R123" s="179"/>
      <c r="S123" s="179"/>
      <c r="T123" s="180"/>
      <c r="AT123" s="176" t="s">
        <v>336</v>
      </c>
      <c r="AU123" s="176" t="s">
        <v>253</v>
      </c>
      <c r="AV123" s="11" t="s">
        <v>194</v>
      </c>
      <c r="AW123" s="11" t="s">
        <v>208</v>
      </c>
      <c r="AX123" s="11" t="s">
        <v>244</v>
      </c>
      <c r="AY123" s="176" t="s">
        <v>329</v>
      </c>
    </row>
    <row r="124" spans="2:51" s="13" customFormat="1" ht="22.5" customHeight="1">
      <c r="B124" s="192"/>
      <c r="D124" s="171" t="s">
        <v>336</v>
      </c>
      <c r="E124" s="201" t="s">
        <v>192</v>
      </c>
      <c r="F124" s="202" t="s">
        <v>779</v>
      </c>
      <c r="H124" s="203">
        <v>170</v>
      </c>
      <c r="I124" s="197"/>
      <c r="L124" s="192"/>
      <c r="M124" s="198"/>
      <c r="N124" s="199"/>
      <c r="O124" s="199"/>
      <c r="P124" s="199"/>
      <c r="Q124" s="199"/>
      <c r="R124" s="199"/>
      <c r="S124" s="199"/>
      <c r="T124" s="200"/>
      <c r="AT124" s="201" t="s">
        <v>336</v>
      </c>
      <c r="AU124" s="201" t="s">
        <v>253</v>
      </c>
      <c r="AV124" s="13" t="s">
        <v>253</v>
      </c>
      <c r="AW124" s="13" t="s">
        <v>208</v>
      </c>
      <c r="AX124" s="13" t="s">
        <v>244</v>
      </c>
      <c r="AY124" s="201" t="s">
        <v>329</v>
      </c>
    </row>
    <row r="125" spans="2:51" s="11" customFormat="1" ht="22.5" customHeight="1">
      <c r="B125" s="173"/>
      <c r="D125" s="171" t="s">
        <v>336</v>
      </c>
      <c r="E125" s="174" t="s">
        <v>192</v>
      </c>
      <c r="F125" s="175" t="s">
        <v>780</v>
      </c>
      <c r="H125" s="176" t="s">
        <v>192</v>
      </c>
      <c r="I125" s="177"/>
      <c r="L125" s="173"/>
      <c r="M125" s="178"/>
      <c r="N125" s="179"/>
      <c r="O125" s="179"/>
      <c r="P125" s="179"/>
      <c r="Q125" s="179"/>
      <c r="R125" s="179"/>
      <c r="S125" s="179"/>
      <c r="T125" s="180"/>
      <c r="AT125" s="176" t="s">
        <v>336</v>
      </c>
      <c r="AU125" s="176" t="s">
        <v>253</v>
      </c>
      <c r="AV125" s="11" t="s">
        <v>194</v>
      </c>
      <c r="AW125" s="11" t="s">
        <v>208</v>
      </c>
      <c r="AX125" s="11" t="s">
        <v>244</v>
      </c>
      <c r="AY125" s="176" t="s">
        <v>329</v>
      </c>
    </row>
    <row r="126" spans="2:51" s="13" customFormat="1" ht="22.5" customHeight="1">
      <c r="B126" s="192"/>
      <c r="D126" s="171" t="s">
        <v>336</v>
      </c>
      <c r="E126" s="201" t="s">
        <v>192</v>
      </c>
      <c r="F126" s="202" t="s">
        <v>781</v>
      </c>
      <c r="H126" s="203">
        <v>45</v>
      </c>
      <c r="I126" s="197"/>
      <c r="L126" s="192"/>
      <c r="M126" s="198"/>
      <c r="N126" s="199"/>
      <c r="O126" s="199"/>
      <c r="P126" s="199"/>
      <c r="Q126" s="199"/>
      <c r="R126" s="199"/>
      <c r="S126" s="199"/>
      <c r="T126" s="200"/>
      <c r="AT126" s="201" t="s">
        <v>336</v>
      </c>
      <c r="AU126" s="201" t="s">
        <v>253</v>
      </c>
      <c r="AV126" s="13" t="s">
        <v>253</v>
      </c>
      <c r="AW126" s="13" t="s">
        <v>208</v>
      </c>
      <c r="AX126" s="13" t="s">
        <v>244</v>
      </c>
      <c r="AY126" s="201" t="s">
        <v>329</v>
      </c>
    </row>
    <row r="127" spans="2:51" s="11" customFormat="1" ht="22.5" customHeight="1">
      <c r="B127" s="173"/>
      <c r="D127" s="171" t="s">
        <v>336</v>
      </c>
      <c r="E127" s="174" t="s">
        <v>192</v>
      </c>
      <c r="F127" s="175" t="s">
        <v>782</v>
      </c>
      <c r="H127" s="176" t="s">
        <v>192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6" t="s">
        <v>336</v>
      </c>
      <c r="AU127" s="176" t="s">
        <v>253</v>
      </c>
      <c r="AV127" s="11" t="s">
        <v>194</v>
      </c>
      <c r="AW127" s="11" t="s">
        <v>208</v>
      </c>
      <c r="AX127" s="11" t="s">
        <v>244</v>
      </c>
      <c r="AY127" s="176" t="s">
        <v>329</v>
      </c>
    </row>
    <row r="128" spans="2:51" s="13" customFormat="1" ht="22.5" customHeight="1">
      <c r="B128" s="192"/>
      <c r="D128" s="171" t="s">
        <v>336</v>
      </c>
      <c r="E128" s="201" t="s">
        <v>192</v>
      </c>
      <c r="F128" s="202" t="s">
        <v>783</v>
      </c>
      <c r="H128" s="203">
        <v>40</v>
      </c>
      <c r="I128" s="197"/>
      <c r="L128" s="192"/>
      <c r="M128" s="198"/>
      <c r="N128" s="199"/>
      <c r="O128" s="199"/>
      <c r="P128" s="199"/>
      <c r="Q128" s="199"/>
      <c r="R128" s="199"/>
      <c r="S128" s="199"/>
      <c r="T128" s="200"/>
      <c r="AT128" s="201" t="s">
        <v>336</v>
      </c>
      <c r="AU128" s="201" t="s">
        <v>253</v>
      </c>
      <c r="AV128" s="13" t="s">
        <v>253</v>
      </c>
      <c r="AW128" s="13" t="s">
        <v>208</v>
      </c>
      <c r="AX128" s="13" t="s">
        <v>244</v>
      </c>
      <c r="AY128" s="201" t="s">
        <v>329</v>
      </c>
    </row>
    <row r="129" spans="2:51" s="11" customFormat="1" ht="22.5" customHeight="1">
      <c r="B129" s="173"/>
      <c r="D129" s="171" t="s">
        <v>336</v>
      </c>
      <c r="E129" s="174" t="s">
        <v>192</v>
      </c>
      <c r="F129" s="175" t="s">
        <v>784</v>
      </c>
      <c r="H129" s="176" t="s">
        <v>192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6" t="s">
        <v>336</v>
      </c>
      <c r="AU129" s="176" t="s">
        <v>253</v>
      </c>
      <c r="AV129" s="11" t="s">
        <v>194</v>
      </c>
      <c r="AW129" s="11" t="s">
        <v>208</v>
      </c>
      <c r="AX129" s="11" t="s">
        <v>244</v>
      </c>
      <c r="AY129" s="176" t="s">
        <v>329</v>
      </c>
    </row>
    <row r="130" spans="2:51" s="11" customFormat="1" ht="22.5" customHeight="1">
      <c r="B130" s="173"/>
      <c r="D130" s="171" t="s">
        <v>336</v>
      </c>
      <c r="E130" s="174" t="s">
        <v>192</v>
      </c>
      <c r="F130" s="175" t="s">
        <v>785</v>
      </c>
      <c r="H130" s="176" t="s">
        <v>192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6" t="s">
        <v>336</v>
      </c>
      <c r="AU130" s="176" t="s">
        <v>253</v>
      </c>
      <c r="AV130" s="11" t="s">
        <v>194</v>
      </c>
      <c r="AW130" s="11" t="s">
        <v>208</v>
      </c>
      <c r="AX130" s="11" t="s">
        <v>244</v>
      </c>
      <c r="AY130" s="176" t="s">
        <v>329</v>
      </c>
    </row>
    <row r="131" spans="2:51" s="13" customFormat="1" ht="22.5" customHeight="1">
      <c r="B131" s="192"/>
      <c r="D131" s="171" t="s">
        <v>336</v>
      </c>
      <c r="E131" s="201" t="s">
        <v>192</v>
      </c>
      <c r="F131" s="202" t="s">
        <v>786</v>
      </c>
      <c r="H131" s="203">
        <v>220</v>
      </c>
      <c r="I131" s="197"/>
      <c r="L131" s="192"/>
      <c r="M131" s="198"/>
      <c r="N131" s="199"/>
      <c r="O131" s="199"/>
      <c r="P131" s="199"/>
      <c r="Q131" s="199"/>
      <c r="R131" s="199"/>
      <c r="S131" s="199"/>
      <c r="T131" s="200"/>
      <c r="AT131" s="201" t="s">
        <v>336</v>
      </c>
      <c r="AU131" s="201" t="s">
        <v>253</v>
      </c>
      <c r="AV131" s="13" t="s">
        <v>253</v>
      </c>
      <c r="AW131" s="13" t="s">
        <v>208</v>
      </c>
      <c r="AX131" s="13" t="s">
        <v>244</v>
      </c>
      <c r="AY131" s="201" t="s">
        <v>329</v>
      </c>
    </row>
    <row r="132" spans="2:51" s="11" customFormat="1" ht="22.5" customHeight="1">
      <c r="B132" s="173"/>
      <c r="D132" s="171" t="s">
        <v>336</v>
      </c>
      <c r="E132" s="174" t="s">
        <v>192</v>
      </c>
      <c r="F132" s="175" t="s">
        <v>787</v>
      </c>
      <c r="H132" s="176" t="s">
        <v>192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6" t="s">
        <v>336</v>
      </c>
      <c r="AU132" s="176" t="s">
        <v>253</v>
      </c>
      <c r="AV132" s="11" t="s">
        <v>194</v>
      </c>
      <c r="AW132" s="11" t="s">
        <v>208</v>
      </c>
      <c r="AX132" s="11" t="s">
        <v>244</v>
      </c>
      <c r="AY132" s="176" t="s">
        <v>329</v>
      </c>
    </row>
    <row r="133" spans="2:51" s="11" customFormat="1" ht="22.5" customHeight="1">
      <c r="B133" s="173"/>
      <c r="D133" s="171" t="s">
        <v>336</v>
      </c>
      <c r="E133" s="174" t="s">
        <v>192</v>
      </c>
      <c r="F133" s="175" t="s">
        <v>788</v>
      </c>
      <c r="H133" s="176" t="s">
        <v>192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6" t="s">
        <v>336</v>
      </c>
      <c r="AU133" s="176" t="s">
        <v>253</v>
      </c>
      <c r="AV133" s="11" t="s">
        <v>194</v>
      </c>
      <c r="AW133" s="11" t="s">
        <v>208</v>
      </c>
      <c r="AX133" s="11" t="s">
        <v>244</v>
      </c>
      <c r="AY133" s="176" t="s">
        <v>329</v>
      </c>
    </row>
    <row r="134" spans="2:51" s="13" customFormat="1" ht="22.5" customHeight="1">
      <c r="B134" s="192"/>
      <c r="D134" s="171" t="s">
        <v>336</v>
      </c>
      <c r="E134" s="201" t="s">
        <v>192</v>
      </c>
      <c r="F134" s="202" t="s">
        <v>789</v>
      </c>
      <c r="H134" s="203">
        <v>1100</v>
      </c>
      <c r="I134" s="197"/>
      <c r="L134" s="192"/>
      <c r="M134" s="198"/>
      <c r="N134" s="199"/>
      <c r="O134" s="199"/>
      <c r="P134" s="199"/>
      <c r="Q134" s="199"/>
      <c r="R134" s="199"/>
      <c r="S134" s="199"/>
      <c r="T134" s="200"/>
      <c r="AT134" s="201" t="s">
        <v>336</v>
      </c>
      <c r="AU134" s="201" t="s">
        <v>253</v>
      </c>
      <c r="AV134" s="13" t="s">
        <v>253</v>
      </c>
      <c r="AW134" s="13" t="s">
        <v>208</v>
      </c>
      <c r="AX134" s="13" t="s">
        <v>244</v>
      </c>
      <c r="AY134" s="201" t="s">
        <v>329</v>
      </c>
    </row>
    <row r="135" spans="2:51" s="11" customFormat="1" ht="22.5" customHeight="1">
      <c r="B135" s="173"/>
      <c r="D135" s="171" t="s">
        <v>336</v>
      </c>
      <c r="E135" s="174" t="s">
        <v>192</v>
      </c>
      <c r="F135" s="175" t="s">
        <v>790</v>
      </c>
      <c r="H135" s="176" t="s">
        <v>192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6" t="s">
        <v>336</v>
      </c>
      <c r="AU135" s="176" t="s">
        <v>253</v>
      </c>
      <c r="AV135" s="11" t="s">
        <v>194</v>
      </c>
      <c r="AW135" s="11" t="s">
        <v>208</v>
      </c>
      <c r="AX135" s="11" t="s">
        <v>244</v>
      </c>
      <c r="AY135" s="176" t="s">
        <v>329</v>
      </c>
    </row>
    <row r="136" spans="2:51" s="11" customFormat="1" ht="22.5" customHeight="1">
      <c r="B136" s="173"/>
      <c r="D136" s="171" t="s">
        <v>336</v>
      </c>
      <c r="E136" s="174" t="s">
        <v>192</v>
      </c>
      <c r="F136" s="175" t="s">
        <v>791</v>
      </c>
      <c r="H136" s="176" t="s">
        <v>192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6" t="s">
        <v>336</v>
      </c>
      <c r="AU136" s="176" t="s">
        <v>253</v>
      </c>
      <c r="AV136" s="11" t="s">
        <v>194</v>
      </c>
      <c r="AW136" s="11" t="s">
        <v>208</v>
      </c>
      <c r="AX136" s="11" t="s">
        <v>244</v>
      </c>
      <c r="AY136" s="176" t="s">
        <v>329</v>
      </c>
    </row>
    <row r="137" spans="2:51" s="11" customFormat="1" ht="22.5" customHeight="1">
      <c r="B137" s="173"/>
      <c r="D137" s="171" t="s">
        <v>336</v>
      </c>
      <c r="E137" s="174" t="s">
        <v>192</v>
      </c>
      <c r="F137" s="175" t="s">
        <v>792</v>
      </c>
      <c r="H137" s="176" t="s">
        <v>192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6" t="s">
        <v>336</v>
      </c>
      <c r="AU137" s="176" t="s">
        <v>253</v>
      </c>
      <c r="AV137" s="11" t="s">
        <v>194</v>
      </c>
      <c r="AW137" s="11" t="s">
        <v>208</v>
      </c>
      <c r="AX137" s="11" t="s">
        <v>244</v>
      </c>
      <c r="AY137" s="176" t="s">
        <v>329</v>
      </c>
    </row>
    <row r="138" spans="2:51" s="13" customFormat="1" ht="22.5" customHeight="1">
      <c r="B138" s="192"/>
      <c r="D138" s="171" t="s">
        <v>336</v>
      </c>
      <c r="E138" s="201" t="s">
        <v>192</v>
      </c>
      <c r="F138" s="202" t="s">
        <v>793</v>
      </c>
      <c r="H138" s="203">
        <v>298</v>
      </c>
      <c r="I138" s="197"/>
      <c r="L138" s="192"/>
      <c r="M138" s="198"/>
      <c r="N138" s="199"/>
      <c r="O138" s="199"/>
      <c r="P138" s="199"/>
      <c r="Q138" s="199"/>
      <c r="R138" s="199"/>
      <c r="S138" s="199"/>
      <c r="T138" s="200"/>
      <c r="AT138" s="201" t="s">
        <v>336</v>
      </c>
      <c r="AU138" s="201" t="s">
        <v>253</v>
      </c>
      <c r="AV138" s="13" t="s">
        <v>253</v>
      </c>
      <c r="AW138" s="13" t="s">
        <v>208</v>
      </c>
      <c r="AX138" s="13" t="s">
        <v>244</v>
      </c>
      <c r="AY138" s="201" t="s">
        <v>329</v>
      </c>
    </row>
    <row r="139" spans="2:51" s="12" customFormat="1" ht="22.5" customHeight="1">
      <c r="B139" s="181"/>
      <c r="D139" s="193" t="s">
        <v>336</v>
      </c>
      <c r="E139" s="212" t="s">
        <v>745</v>
      </c>
      <c r="F139" s="213" t="s">
        <v>346</v>
      </c>
      <c r="H139" s="214">
        <v>3989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9" t="s">
        <v>336</v>
      </c>
      <c r="AU139" s="189" t="s">
        <v>253</v>
      </c>
      <c r="AV139" s="12" t="s">
        <v>333</v>
      </c>
      <c r="AW139" s="12" t="s">
        <v>208</v>
      </c>
      <c r="AX139" s="12" t="s">
        <v>194</v>
      </c>
      <c r="AY139" s="189" t="s">
        <v>329</v>
      </c>
    </row>
    <row r="140" spans="2:65" s="1" customFormat="1" ht="22.5" customHeight="1">
      <c r="B140" s="158"/>
      <c r="C140" s="159" t="s">
        <v>370</v>
      </c>
      <c r="D140" s="159" t="s">
        <v>330</v>
      </c>
      <c r="E140" s="160" t="s">
        <v>794</v>
      </c>
      <c r="F140" s="161" t="s">
        <v>795</v>
      </c>
      <c r="G140" s="162" t="s">
        <v>350</v>
      </c>
      <c r="H140" s="163">
        <v>2092</v>
      </c>
      <c r="I140" s="164"/>
      <c r="J140" s="165">
        <f>ROUND(I140*H140,2)</f>
        <v>0</v>
      </c>
      <c r="K140" s="161" t="s">
        <v>192</v>
      </c>
      <c r="L140" s="35"/>
      <c r="M140" s="166" t="s">
        <v>192</v>
      </c>
      <c r="N140" s="167" t="s">
        <v>215</v>
      </c>
      <c r="O140" s="36"/>
      <c r="P140" s="168">
        <f>O140*H140</f>
        <v>0</v>
      </c>
      <c r="Q140" s="168">
        <v>0</v>
      </c>
      <c r="R140" s="168">
        <f>Q140*H140</f>
        <v>0</v>
      </c>
      <c r="S140" s="168">
        <v>0</v>
      </c>
      <c r="T140" s="169">
        <f>S140*H140</f>
        <v>0</v>
      </c>
      <c r="AR140" s="18" t="s">
        <v>333</v>
      </c>
      <c r="AT140" s="18" t="s">
        <v>330</v>
      </c>
      <c r="AU140" s="18" t="s">
        <v>253</v>
      </c>
      <c r="AY140" s="18" t="s">
        <v>329</v>
      </c>
      <c r="BE140" s="170">
        <f>IF(N140="základní",J140,0)</f>
        <v>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18" t="s">
        <v>194</v>
      </c>
      <c r="BK140" s="170">
        <f>ROUND(I140*H140,2)</f>
        <v>0</v>
      </c>
      <c r="BL140" s="18" t="s">
        <v>333</v>
      </c>
      <c r="BM140" s="18" t="s">
        <v>796</v>
      </c>
    </row>
    <row r="141" spans="2:47" s="1" customFormat="1" ht="22.5" customHeight="1">
      <c r="B141" s="35"/>
      <c r="D141" s="171" t="s">
        <v>335</v>
      </c>
      <c r="F141" s="172" t="s">
        <v>795</v>
      </c>
      <c r="I141" s="134"/>
      <c r="L141" s="35"/>
      <c r="M141" s="65"/>
      <c r="N141" s="36"/>
      <c r="O141" s="36"/>
      <c r="P141" s="36"/>
      <c r="Q141" s="36"/>
      <c r="R141" s="36"/>
      <c r="S141" s="36"/>
      <c r="T141" s="66"/>
      <c r="AT141" s="18" t="s">
        <v>335</v>
      </c>
      <c r="AU141" s="18" t="s">
        <v>253</v>
      </c>
    </row>
    <row r="142" spans="2:51" s="11" customFormat="1" ht="22.5" customHeight="1">
      <c r="B142" s="173"/>
      <c r="D142" s="171" t="s">
        <v>336</v>
      </c>
      <c r="E142" s="174" t="s">
        <v>192</v>
      </c>
      <c r="F142" s="175" t="s">
        <v>756</v>
      </c>
      <c r="H142" s="176" t="s">
        <v>192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6" t="s">
        <v>336</v>
      </c>
      <c r="AU142" s="176" t="s">
        <v>253</v>
      </c>
      <c r="AV142" s="11" t="s">
        <v>194</v>
      </c>
      <c r="AW142" s="11" t="s">
        <v>208</v>
      </c>
      <c r="AX142" s="11" t="s">
        <v>244</v>
      </c>
      <c r="AY142" s="176" t="s">
        <v>329</v>
      </c>
    </row>
    <row r="143" spans="2:51" s="11" customFormat="1" ht="22.5" customHeight="1">
      <c r="B143" s="173"/>
      <c r="D143" s="171" t="s">
        <v>336</v>
      </c>
      <c r="E143" s="174" t="s">
        <v>192</v>
      </c>
      <c r="F143" s="175" t="s">
        <v>797</v>
      </c>
      <c r="H143" s="176" t="s">
        <v>192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6" t="s">
        <v>336</v>
      </c>
      <c r="AU143" s="176" t="s">
        <v>253</v>
      </c>
      <c r="AV143" s="11" t="s">
        <v>194</v>
      </c>
      <c r="AW143" s="11" t="s">
        <v>208</v>
      </c>
      <c r="AX143" s="11" t="s">
        <v>244</v>
      </c>
      <c r="AY143" s="176" t="s">
        <v>329</v>
      </c>
    </row>
    <row r="144" spans="2:51" s="11" customFormat="1" ht="22.5" customHeight="1">
      <c r="B144" s="173"/>
      <c r="D144" s="171" t="s">
        <v>336</v>
      </c>
      <c r="E144" s="174" t="s">
        <v>192</v>
      </c>
      <c r="F144" s="175" t="s">
        <v>772</v>
      </c>
      <c r="H144" s="176" t="s">
        <v>192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6" t="s">
        <v>336</v>
      </c>
      <c r="AU144" s="176" t="s">
        <v>253</v>
      </c>
      <c r="AV144" s="11" t="s">
        <v>194</v>
      </c>
      <c r="AW144" s="11" t="s">
        <v>208</v>
      </c>
      <c r="AX144" s="11" t="s">
        <v>244</v>
      </c>
      <c r="AY144" s="176" t="s">
        <v>329</v>
      </c>
    </row>
    <row r="145" spans="2:51" s="13" customFormat="1" ht="22.5" customHeight="1">
      <c r="B145" s="192"/>
      <c r="D145" s="193" t="s">
        <v>336</v>
      </c>
      <c r="E145" s="194" t="s">
        <v>192</v>
      </c>
      <c r="F145" s="195" t="s">
        <v>773</v>
      </c>
      <c r="H145" s="196">
        <v>2092</v>
      </c>
      <c r="I145" s="197"/>
      <c r="L145" s="192"/>
      <c r="M145" s="198"/>
      <c r="N145" s="199"/>
      <c r="O145" s="199"/>
      <c r="P145" s="199"/>
      <c r="Q145" s="199"/>
      <c r="R145" s="199"/>
      <c r="S145" s="199"/>
      <c r="T145" s="200"/>
      <c r="AT145" s="201" t="s">
        <v>336</v>
      </c>
      <c r="AU145" s="201" t="s">
        <v>253</v>
      </c>
      <c r="AV145" s="13" t="s">
        <v>253</v>
      </c>
      <c r="AW145" s="13" t="s">
        <v>208</v>
      </c>
      <c r="AX145" s="13" t="s">
        <v>194</v>
      </c>
      <c r="AY145" s="201" t="s">
        <v>329</v>
      </c>
    </row>
    <row r="146" spans="2:65" s="1" customFormat="1" ht="22.5" customHeight="1">
      <c r="B146" s="158"/>
      <c r="C146" s="159" t="s">
        <v>376</v>
      </c>
      <c r="D146" s="159" t="s">
        <v>330</v>
      </c>
      <c r="E146" s="160" t="s">
        <v>798</v>
      </c>
      <c r="F146" s="161" t="s">
        <v>799</v>
      </c>
      <c r="G146" s="162" t="s">
        <v>350</v>
      </c>
      <c r="H146" s="163">
        <v>298</v>
      </c>
      <c r="I146" s="164"/>
      <c r="J146" s="165">
        <f>ROUND(I146*H146,2)</f>
        <v>0</v>
      </c>
      <c r="K146" s="161" t="s">
        <v>351</v>
      </c>
      <c r="L146" s="35"/>
      <c r="M146" s="166" t="s">
        <v>192</v>
      </c>
      <c r="N146" s="167" t="s">
        <v>215</v>
      </c>
      <c r="O146" s="36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8" t="s">
        <v>333</v>
      </c>
      <c r="AT146" s="18" t="s">
        <v>330</v>
      </c>
      <c r="AU146" s="18" t="s">
        <v>253</v>
      </c>
      <c r="AY146" s="18" t="s">
        <v>329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8" t="s">
        <v>194</v>
      </c>
      <c r="BK146" s="170">
        <f>ROUND(I146*H146,2)</f>
        <v>0</v>
      </c>
      <c r="BL146" s="18" t="s">
        <v>333</v>
      </c>
      <c r="BM146" s="18" t="s">
        <v>800</v>
      </c>
    </row>
    <row r="147" spans="2:47" s="1" customFormat="1" ht="22.5" customHeight="1">
      <c r="B147" s="35"/>
      <c r="D147" s="171" t="s">
        <v>335</v>
      </c>
      <c r="F147" s="172" t="s">
        <v>799</v>
      </c>
      <c r="I147" s="134"/>
      <c r="L147" s="35"/>
      <c r="M147" s="65"/>
      <c r="N147" s="36"/>
      <c r="O147" s="36"/>
      <c r="P147" s="36"/>
      <c r="Q147" s="36"/>
      <c r="R147" s="36"/>
      <c r="S147" s="36"/>
      <c r="T147" s="66"/>
      <c r="AT147" s="18" t="s">
        <v>335</v>
      </c>
      <c r="AU147" s="18" t="s">
        <v>253</v>
      </c>
    </row>
    <row r="148" spans="2:51" s="11" customFormat="1" ht="22.5" customHeight="1">
      <c r="B148" s="173"/>
      <c r="D148" s="171" t="s">
        <v>336</v>
      </c>
      <c r="E148" s="174" t="s">
        <v>192</v>
      </c>
      <c r="F148" s="175" t="s">
        <v>756</v>
      </c>
      <c r="H148" s="176" t="s">
        <v>192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6" t="s">
        <v>336</v>
      </c>
      <c r="AU148" s="176" t="s">
        <v>253</v>
      </c>
      <c r="AV148" s="11" t="s">
        <v>194</v>
      </c>
      <c r="AW148" s="11" t="s">
        <v>208</v>
      </c>
      <c r="AX148" s="11" t="s">
        <v>244</v>
      </c>
      <c r="AY148" s="176" t="s">
        <v>329</v>
      </c>
    </row>
    <row r="149" spans="2:51" s="11" customFormat="1" ht="22.5" customHeight="1">
      <c r="B149" s="173"/>
      <c r="D149" s="171" t="s">
        <v>336</v>
      </c>
      <c r="E149" s="174" t="s">
        <v>192</v>
      </c>
      <c r="F149" s="175" t="s">
        <v>801</v>
      </c>
      <c r="H149" s="176" t="s">
        <v>192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6" t="s">
        <v>336</v>
      </c>
      <c r="AU149" s="176" t="s">
        <v>253</v>
      </c>
      <c r="AV149" s="11" t="s">
        <v>194</v>
      </c>
      <c r="AW149" s="11" t="s">
        <v>208</v>
      </c>
      <c r="AX149" s="11" t="s">
        <v>244</v>
      </c>
      <c r="AY149" s="176" t="s">
        <v>329</v>
      </c>
    </row>
    <row r="150" spans="2:51" s="11" customFormat="1" ht="22.5" customHeight="1">
      <c r="B150" s="173"/>
      <c r="D150" s="171" t="s">
        <v>336</v>
      </c>
      <c r="E150" s="174" t="s">
        <v>192</v>
      </c>
      <c r="F150" s="175" t="s">
        <v>791</v>
      </c>
      <c r="H150" s="176" t="s">
        <v>192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6" t="s">
        <v>336</v>
      </c>
      <c r="AU150" s="176" t="s">
        <v>253</v>
      </c>
      <c r="AV150" s="11" t="s">
        <v>194</v>
      </c>
      <c r="AW150" s="11" t="s">
        <v>208</v>
      </c>
      <c r="AX150" s="11" t="s">
        <v>244</v>
      </c>
      <c r="AY150" s="176" t="s">
        <v>329</v>
      </c>
    </row>
    <row r="151" spans="2:51" s="11" customFormat="1" ht="22.5" customHeight="1">
      <c r="B151" s="173"/>
      <c r="D151" s="171" t="s">
        <v>336</v>
      </c>
      <c r="E151" s="174" t="s">
        <v>192</v>
      </c>
      <c r="F151" s="175" t="s">
        <v>792</v>
      </c>
      <c r="H151" s="176" t="s">
        <v>192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6" t="s">
        <v>336</v>
      </c>
      <c r="AU151" s="176" t="s">
        <v>253</v>
      </c>
      <c r="AV151" s="11" t="s">
        <v>194</v>
      </c>
      <c r="AW151" s="11" t="s">
        <v>208</v>
      </c>
      <c r="AX151" s="11" t="s">
        <v>244</v>
      </c>
      <c r="AY151" s="176" t="s">
        <v>329</v>
      </c>
    </row>
    <row r="152" spans="2:51" s="13" customFormat="1" ht="22.5" customHeight="1">
      <c r="B152" s="192"/>
      <c r="D152" s="193" t="s">
        <v>336</v>
      </c>
      <c r="E152" s="194" t="s">
        <v>192</v>
      </c>
      <c r="F152" s="195" t="s">
        <v>793</v>
      </c>
      <c r="H152" s="196">
        <v>298</v>
      </c>
      <c r="I152" s="197"/>
      <c r="L152" s="192"/>
      <c r="M152" s="198"/>
      <c r="N152" s="199"/>
      <c r="O152" s="199"/>
      <c r="P152" s="199"/>
      <c r="Q152" s="199"/>
      <c r="R152" s="199"/>
      <c r="S152" s="199"/>
      <c r="T152" s="200"/>
      <c r="AT152" s="201" t="s">
        <v>336</v>
      </c>
      <c r="AU152" s="201" t="s">
        <v>253</v>
      </c>
      <c r="AV152" s="13" t="s">
        <v>253</v>
      </c>
      <c r="AW152" s="13" t="s">
        <v>208</v>
      </c>
      <c r="AX152" s="13" t="s">
        <v>194</v>
      </c>
      <c r="AY152" s="201" t="s">
        <v>329</v>
      </c>
    </row>
    <row r="153" spans="2:65" s="1" customFormat="1" ht="22.5" customHeight="1">
      <c r="B153" s="158"/>
      <c r="C153" s="159" t="s">
        <v>419</v>
      </c>
      <c r="D153" s="159" t="s">
        <v>330</v>
      </c>
      <c r="E153" s="160" t="s">
        <v>802</v>
      </c>
      <c r="F153" s="161" t="s">
        <v>803</v>
      </c>
      <c r="G153" s="162" t="s">
        <v>350</v>
      </c>
      <c r="H153" s="163">
        <v>88.4</v>
      </c>
      <c r="I153" s="164"/>
      <c r="J153" s="165">
        <f>ROUND(I153*H153,2)</f>
        <v>0</v>
      </c>
      <c r="K153" s="161" t="s">
        <v>351</v>
      </c>
      <c r="L153" s="35"/>
      <c r="M153" s="166" t="s">
        <v>192</v>
      </c>
      <c r="N153" s="167" t="s">
        <v>215</v>
      </c>
      <c r="O153" s="36"/>
      <c r="P153" s="168">
        <f>O153*H153</f>
        <v>0</v>
      </c>
      <c r="Q153" s="168">
        <v>0</v>
      </c>
      <c r="R153" s="168">
        <f>Q153*H153</f>
        <v>0</v>
      </c>
      <c r="S153" s="168">
        <v>0</v>
      </c>
      <c r="T153" s="169">
        <f>S153*H153</f>
        <v>0</v>
      </c>
      <c r="AR153" s="18" t="s">
        <v>333</v>
      </c>
      <c r="AT153" s="18" t="s">
        <v>330</v>
      </c>
      <c r="AU153" s="18" t="s">
        <v>253</v>
      </c>
      <c r="AY153" s="18" t="s">
        <v>329</v>
      </c>
      <c r="BE153" s="170">
        <f>IF(N153="základní",J153,0)</f>
        <v>0</v>
      </c>
      <c r="BF153" s="170">
        <f>IF(N153="snížená",J153,0)</f>
        <v>0</v>
      </c>
      <c r="BG153" s="170">
        <f>IF(N153="zákl. přenesená",J153,0)</f>
        <v>0</v>
      </c>
      <c r="BH153" s="170">
        <f>IF(N153="sníž. přenesená",J153,0)</f>
        <v>0</v>
      </c>
      <c r="BI153" s="170">
        <f>IF(N153="nulová",J153,0)</f>
        <v>0</v>
      </c>
      <c r="BJ153" s="18" t="s">
        <v>194</v>
      </c>
      <c r="BK153" s="170">
        <f>ROUND(I153*H153,2)</f>
        <v>0</v>
      </c>
      <c r="BL153" s="18" t="s">
        <v>333</v>
      </c>
      <c r="BM153" s="18" t="s">
        <v>804</v>
      </c>
    </row>
    <row r="154" spans="2:47" s="1" customFormat="1" ht="22.5" customHeight="1">
      <c r="B154" s="35"/>
      <c r="D154" s="171" t="s">
        <v>335</v>
      </c>
      <c r="F154" s="172" t="s">
        <v>803</v>
      </c>
      <c r="I154" s="134"/>
      <c r="L154" s="35"/>
      <c r="M154" s="65"/>
      <c r="N154" s="36"/>
      <c r="O154" s="36"/>
      <c r="P154" s="36"/>
      <c r="Q154" s="36"/>
      <c r="R154" s="36"/>
      <c r="S154" s="36"/>
      <c r="T154" s="66"/>
      <c r="AT154" s="18" t="s">
        <v>335</v>
      </c>
      <c r="AU154" s="18" t="s">
        <v>253</v>
      </c>
    </row>
    <row r="155" spans="2:51" s="11" customFormat="1" ht="22.5" customHeight="1">
      <c r="B155" s="173"/>
      <c r="D155" s="171" t="s">
        <v>336</v>
      </c>
      <c r="E155" s="174" t="s">
        <v>192</v>
      </c>
      <c r="F155" s="175" t="s">
        <v>805</v>
      </c>
      <c r="H155" s="176" t="s">
        <v>192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6" t="s">
        <v>336</v>
      </c>
      <c r="AU155" s="176" t="s">
        <v>253</v>
      </c>
      <c r="AV155" s="11" t="s">
        <v>194</v>
      </c>
      <c r="AW155" s="11" t="s">
        <v>208</v>
      </c>
      <c r="AX155" s="11" t="s">
        <v>244</v>
      </c>
      <c r="AY155" s="176" t="s">
        <v>329</v>
      </c>
    </row>
    <row r="156" spans="2:51" s="11" customFormat="1" ht="22.5" customHeight="1">
      <c r="B156" s="173"/>
      <c r="D156" s="171" t="s">
        <v>336</v>
      </c>
      <c r="E156" s="174" t="s">
        <v>192</v>
      </c>
      <c r="F156" s="175" t="s">
        <v>763</v>
      </c>
      <c r="H156" s="176" t="s">
        <v>192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6" t="s">
        <v>336</v>
      </c>
      <c r="AU156" s="176" t="s">
        <v>253</v>
      </c>
      <c r="AV156" s="11" t="s">
        <v>194</v>
      </c>
      <c r="AW156" s="11" t="s">
        <v>208</v>
      </c>
      <c r="AX156" s="11" t="s">
        <v>244</v>
      </c>
      <c r="AY156" s="176" t="s">
        <v>329</v>
      </c>
    </row>
    <row r="157" spans="2:51" s="13" customFormat="1" ht="22.5" customHeight="1">
      <c r="B157" s="192"/>
      <c r="D157" s="171" t="s">
        <v>336</v>
      </c>
      <c r="E157" s="201" t="s">
        <v>192</v>
      </c>
      <c r="F157" s="202" t="s">
        <v>806</v>
      </c>
      <c r="H157" s="203">
        <v>81.4</v>
      </c>
      <c r="I157" s="197"/>
      <c r="L157" s="192"/>
      <c r="M157" s="198"/>
      <c r="N157" s="199"/>
      <c r="O157" s="199"/>
      <c r="P157" s="199"/>
      <c r="Q157" s="199"/>
      <c r="R157" s="199"/>
      <c r="S157" s="199"/>
      <c r="T157" s="200"/>
      <c r="AT157" s="201" t="s">
        <v>336</v>
      </c>
      <c r="AU157" s="201" t="s">
        <v>253</v>
      </c>
      <c r="AV157" s="13" t="s">
        <v>253</v>
      </c>
      <c r="AW157" s="13" t="s">
        <v>208</v>
      </c>
      <c r="AX157" s="13" t="s">
        <v>244</v>
      </c>
      <c r="AY157" s="201" t="s">
        <v>329</v>
      </c>
    </row>
    <row r="158" spans="2:51" s="11" customFormat="1" ht="22.5" customHeight="1">
      <c r="B158" s="173"/>
      <c r="D158" s="171" t="s">
        <v>336</v>
      </c>
      <c r="E158" s="174" t="s">
        <v>192</v>
      </c>
      <c r="F158" s="175" t="s">
        <v>765</v>
      </c>
      <c r="H158" s="176" t="s">
        <v>192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6" t="s">
        <v>336</v>
      </c>
      <c r="AU158" s="176" t="s">
        <v>253</v>
      </c>
      <c r="AV158" s="11" t="s">
        <v>194</v>
      </c>
      <c r="AW158" s="11" t="s">
        <v>208</v>
      </c>
      <c r="AX158" s="11" t="s">
        <v>244</v>
      </c>
      <c r="AY158" s="176" t="s">
        <v>329</v>
      </c>
    </row>
    <row r="159" spans="2:51" s="13" customFormat="1" ht="22.5" customHeight="1">
      <c r="B159" s="192"/>
      <c r="D159" s="171" t="s">
        <v>336</v>
      </c>
      <c r="E159" s="201" t="s">
        <v>192</v>
      </c>
      <c r="F159" s="202" t="s">
        <v>766</v>
      </c>
      <c r="H159" s="203">
        <v>7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201" t="s">
        <v>336</v>
      </c>
      <c r="AU159" s="201" t="s">
        <v>253</v>
      </c>
      <c r="AV159" s="13" t="s">
        <v>253</v>
      </c>
      <c r="AW159" s="13" t="s">
        <v>208</v>
      </c>
      <c r="AX159" s="13" t="s">
        <v>244</v>
      </c>
      <c r="AY159" s="201" t="s">
        <v>329</v>
      </c>
    </row>
    <row r="160" spans="2:51" s="12" customFormat="1" ht="22.5" customHeight="1">
      <c r="B160" s="181"/>
      <c r="D160" s="193" t="s">
        <v>336</v>
      </c>
      <c r="E160" s="212" t="s">
        <v>192</v>
      </c>
      <c r="F160" s="213" t="s">
        <v>346</v>
      </c>
      <c r="H160" s="214">
        <v>88.4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9" t="s">
        <v>336</v>
      </c>
      <c r="AU160" s="189" t="s">
        <v>253</v>
      </c>
      <c r="AV160" s="12" t="s">
        <v>333</v>
      </c>
      <c r="AW160" s="12" t="s">
        <v>208</v>
      </c>
      <c r="AX160" s="12" t="s">
        <v>194</v>
      </c>
      <c r="AY160" s="189" t="s">
        <v>329</v>
      </c>
    </row>
    <row r="161" spans="2:65" s="1" customFormat="1" ht="22.5" customHeight="1">
      <c r="B161" s="158"/>
      <c r="C161" s="159" t="s">
        <v>436</v>
      </c>
      <c r="D161" s="159" t="s">
        <v>330</v>
      </c>
      <c r="E161" s="160" t="s">
        <v>807</v>
      </c>
      <c r="F161" s="161" t="s">
        <v>808</v>
      </c>
      <c r="G161" s="162" t="s">
        <v>350</v>
      </c>
      <c r="H161" s="163">
        <v>2591</v>
      </c>
      <c r="I161" s="164"/>
      <c r="J161" s="165">
        <f>ROUND(I161*H161,2)</f>
        <v>0</v>
      </c>
      <c r="K161" s="161" t="s">
        <v>351</v>
      </c>
      <c r="L161" s="35"/>
      <c r="M161" s="166" t="s">
        <v>192</v>
      </c>
      <c r="N161" s="167" t="s">
        <v>215</v>
      </c>
      <c r="O161" s="36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8" t="s">
        <v>333</v>
      </c>
      <c r="AT161" s="18" t="s">
        <v>330</v>
      </c>
      <c r="AU161" s="18" t="s">
        <v>253</v>
      </c>
      <c r="AY161" s="18" t="s">
        <v>329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8" t="s">
        <v>194</v>
      </c>
      <c r="BK161" s="170">
        <f>ROUND(I161*H161,2)</f>
        <v>0</v>
      </c>
      <c r="BL161" s="18" t="s">
        <v>333</v>
      </c>
      <c r="BM161" s="18" t="s">
        <v>809</v>
      </c>
    </row>
    <row r="162" spans="2:47" s="1" customFormat="1" ht="22.5" customHeight="1">
      <c r="B162" s="35"/>
      <c r="D162" s="171" t="s">
        <v>335</v>
      </c>
      <c r="F162" s="172" t="s">
        <v>808</v>
      </c>
      <c r="I162" s="134"/>
      <c r="L162" s="35"/>
      <c r="M162" s="65"/>
      <c r="N162" s="36"/>
      <c r="O162" s="36"/>
      <c r="P162" s="36"/>
      <c r="Q162" s="36"/>
      <c r="R162" s="36"/>
      <c r="S162" s="36"/>
      <c r="T162" s="66"/>
      <c r="AT162" s="18" t="s">
        <v>335</v>
      </c>
      <c r="AU162" s="18" t="s">
        <v>253</v>
      </c>
    </row>
    <row r="163" spans="2:51" s="11" customFormat="1" ht="22.5" customHeight="1">
      <c r="B163" s="173"/>
      <c r="D163" s="171" t="s">
        <v>336</v>
      </c>
      <c r="E163" s="174" t="s">
        <v>192</v>
      </c>
      <c r="F163" s="175" t="s">
        <v>756</v>
      </c>
      <c r="H163" s="176" t="s">
        <v>192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6" t="s">
        <v>336</v>
      </c>
      <c r="AU163" s="176" t="s">
        <v>253</v>
      </c>
      <c r="AV163" s="11" t="s">
        <v>194</v>
      </c>
      <c r="AW163" s="11" t="s">
        <v>208</v>
      </c>
      <c r="AX163" s="11" t="s">
        <v>244</v>
      </c>
      <c r="AY163" s="176" t="s">
        <v>329</v>
      </c>
    </row>
    <row r="164" spans="2:51" s="11" customFormat="1" ht="22.5" customHeight="1">
      <c r="B164" s="173"/>
      <c r="D164" s="171" t="s">
        <v>336</v>
      </c>
      <c r="E164" s="174" t="s">
        <v>192</v>
      </c>
      <c r="F164" s="175" t="s">
        <v>810</v>
      </c>
      <c r="H164" s="176" t="s">
        <v>192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6" t="s">
        <v>336</v>
      </c>
      <c r="AU164" s="176" t="s">
        <v>253</v>
      </c>
      <c r="AV164" s="11" t="s">
        <v>194</v>
      </c>
      <c r="AW164" s="11" t="s">
        <v>208</v>
      </c>
      <c r="AX164" s="11" t="s">
        <v>244</v>
      </c>
      <c r="AY164" s="176" t="s">
        <v>329</v>
      </c>
    </row>
    <row r="165" spans="2:51" s="11" customFormat="1" ht="22.5" customHeight="1">
      <c r="B165" s="173"/>
      <c r="D165" s="171" t="s">
        <v>336</v>
      </c>
      <c r="E165" s="174" t="s">
        <v>192</v>
      </c>
      <c r="F165" s="175" t="s">
        <v>772</v>
      </c>
      <c r="H165" s="176" t="s">
        <v>192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6" t="s">
        <v>336</v>
      </c>
      <c r="AU165" s="176" t="s">
        <v>253</v>
      </c>
      <c r="AV165" s="11" t="s">
        <v>194</v>
      </c>
      <c r="AW165" s="11" t="s">
        <v>208</v>
      </c>
      <c r="AX165" s="11" t="s">
        <v>244</v>
      </c>
      <c r="AY165" s="176" t="s">
        <v>329</v>
      </c>
    </row>
    <row r="166" spans="2:51" s="13" customFormat="1" ht="22.5" customHeight="1">
      <c r="B166" s="192"/>
      <c r="D166" s="171" t="s">
        <v>336</v>
      </c>
      <c r="E166" s="201" t="s">
        <v>192</v>
      </c>
      <c r="F166" s="202" t="s">
        <v>773</v>
      </c>
      <c r="H166" s="203">
        <v>2092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201" t="s">
        <v>336</v>
      </c>
      <c r="AU166" s="201" t="s">
        <v>253</v>
      </c>
      <c r="AV166" s="13" t="s">
        <v>253</v>
      </c>
      <c r="AW166" s="13" t="s">
        <v>208</v>
      </c>
      <c r="AX166" s="13" t="s">
        <v>244</v>
      </c>
      <c r="AY166" s="201" t="s">
        <v>329</v>
      </c>
    </row>
    <row r="167" spans="2:51" s="11" customFormat="1" ht="22.5" customHeight="1">
      <c r="B167" s="173"/>
      <c r="D167" s="171" t="s">
        <v>336</v>
      </c>
      <c r="E167" s="174" t="s">
        <v>192</v>
      </c>
      <c r="F167" s="175" t="s">
        <v>811</v>
      </c>
      <c r="H167" s="176" t="s">
        <v>192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6" t="s">
        <v>336</v>
      </c>
      <c r="AU167" s="176" t="s">
        <v>253</v>
      </c>
      <c r="AV167" s="11" t="s">
        <v>194</v>
      </c>
      <c r="AW167" s="11" t="s">
        <v>208</v>
      </c>
      <c r="AX167" s="11" t="s">
        <v>244</v>
      </c>
      <c r="AY167" s="176" t="s">
        <v>329</v>
      </c>
    </row>
    <row r="168" spans="2:51" s="11" customFormat="1" ht="22.5" customHeight="1">
      <c r="B168" s="173"/>
      <c r="D168" s="171" t="s">
        <v>336</v>
      </c>
      <c r="E168" s="174" t="s">
        <v>192</v>
      </c>
      <c r="F168" s="175" t="s">
        <v>775</v>
      </c>
      <c r="H168" s="176" t="s">
        <v>192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6" t="s">
        <v>336</v>
      </c>
      <c r="AU168" s="176" t="s">
        <v>253</v>
      </c>
      <c r="AV168" s="11" t="s">
        <v>194</v>
      </c>
      <c r="AW168" s="11" t="s">
        <v>208</v>
      </c>
      <c r="AX168" s="11" t="s">
        <v>244</v>
      </c>
      <c r="AY168" s="176" t="s">
        <v>329</v>
      </c>
    </row>
    <row r="169" spans="2:51" s="13" customFormat="1" ht="22.5" customHeight="1">
      <c r="B169" s="192"/>
      <c r="D169" s="171" t="s">
        <v>336</v>
      </c>
      <c r="E169" s="201" t="s">
        <v>192</v>
      </c>
      <c r="F169" s="202" t="s">
        <v>776</v>
      </c>
      <c r="H169" s="203">
        <v>24</v>
      </c>
      <c r="I169" s="197"/>
      <c r="L169" s="192"/>
      <c r="M169" s="198"/>
      <c r="N169" s="199"/>
      <c r="O169" s="199"/>
      <c r="P169" s="199"/>
      <c r="Q169" s="199"/>
      <c r="R169" s="199"/>
      <c r="S169" s="199"/>
      <c r="T169" s="200"/>
      <c r="AT169" s="201" t="s">
        <v>336</v>
      </c>
      <c r="AU169" s="201" t="s">
        <v>253</v>
      </c>
      <c r="AV169" s="13" t="s">
        <v>253</v>
      </c>
      <c r="AW169" s="13" t="s">
        <v>208</v>
      </c>
      <c r="AX169" s="13" t="s">
        <v>244</v>
      </c>
      <c r="AY169" s="201" t="s">
        <v>329</v>
      </c>
    </row>
    <row r="170" spans="2:51" s="11" customFormat="1" ht="22.5" customHeight="1">
      <c r="B170" s="173"/>
      <c r="D170" s="171" t="s">
        <v>336</v>
      </c>
      <c r="E170" s="174" t="s">
        <v>192</v>
      </c>
      <c r="F170" s="175" t="s">
        <v>812</v>
      </c>
      <c r="H170" s="176" t="s">
        <v>192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6" t="s">
        <v>336</v>
      </c>
      <c r="AU170" s="176" t="s">
        <v>253</v>
      </c>
      <c r="AV170" s="11" t="s">
        <v>194</v>
      </c>
      <c r="AW170" s="11" t="s">
        <v>208</v>
      </c>
      <c r="AX170" s="11" t="s">
        <v>244</v>
      </c>
      <c r="AY170" s="176" t="s">
        <v>329</v>
      </c>
    </row>
    <row r="171" spans="2:51" s="11" customFormat="1" ht="22.5" customHeight="1">
      <c r="B171" s="173"/>
      <c r="D171" s="171" t="s">
        <v>336</v>
      </c>
      <c r="E171" s="174" t="s">
        <v>192</v>
      </c>
      <c r="F171" s="175" t="s">
        <v>778</v>
      </c>
      <c r="H171" s="176" t="s">
        <v>192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6" t="s">
        <v>336</v>
      </c>
      <c r="AU171" s="176" t="s">
        <v>253</v>
      </c>
      <c r="AV171" s="11" t="s">
        <v>194</v>
      </c>
      <c r="AW171" s="11" t="s">
        <v>208</v>
      </c>
      <c r="AX171" s="11" t="s">
        <v>244</v>
      </c>
      <c r="AY171" s="176" t="s">
        <v>329</v>
      </c>
    </row>
    <row r="172" spans="2:51" s="13" customFormat="1" ht="22.5" customHeight="1">
      <c r="B172" s="192"/>
      <c r="D172" s="171" t="s">
        <v>336</v>
      </c>
      <c r="E172" s="201" t="s">
        <v>192</v>
      </c>
      <c r="F172" s="202" t="s">
        <v>779</v>
      </c>
      <c r="H172" s="203">
        <v>170</v>
      </c>
      <c r="I172" s="197"/>
      <c r="L172" s="192"/>
      <c r="M172" s="198"/>
      <c r="N172" s="199"/>
      <c r="O172" s="199"/>
      <c r="P172" s="199"/>
      <c r="Q172" s="199"/>
      <c r="R172" s="199"/>
      <c r="S172" s="199"/>
      <c r="T172" s="200"/>
      <c r="AT172" s="201" t="s">
        <v>336</v>
      </c>
      <c r="AU172" s="201" t="s">
        <v>253</v>
      </c>
      <c r="AV172" s="13" t="s">
        <v>253</v>
      </c>
      <c r="AW172" s="13" t="s">
        <v>208</v>
      </c>
      <c r="AX172" s="13" t="s">
        <v>244</v>
      </c>
      <c r="AY172" s="201" t="s">
        <v>329</v>
      </c>
    </row>
    <row r="173" spans="2:51" s="11" customFormat="1" ht="22.5" customHeight="1">
      <c r="B173" s="173"/>
      <c r="D173" s="171" t="s">
        <v>336</v>
      </c>
      <c r="E173" s="174" t="s">
        <v>192</v>
      </c>
      <c r="F173" s="175" t="s">
        <v>813</v>
      </c>
      <c r="H173" s="176" t="s">
        <v>192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6" t="s">
        <v>336</v>
      </c>
      <c r="AU173" s="176" t="s">
        <v>253</v>
      </c>
      <c r="AV173" s="11" t="s">
        <v>194</v>
      </c>
      <c r="AW173" s="11" t="s">
        <v>208</v>
      </c>
      <c r="AX173" s="11" t="s">
        <v>244</v>
      </c>
      <c r="AY173" s="176" t="s">
        <v>329</v>
      </c>
    </row>
    <row r="174" spans="2:51" s="13" customFormat="1" ht="22.5" customHeight="1">
      <c r="B174" s="192"/>
      <c r="D174" s="171" t="s">
        <v>336</v>
      </c>
      <c r="E174" s="201" t="s">
        <v>192</v>
      </c>
      <c r="F174" s="202" t="s">
        <v>781</v>
      </c>
      <c r="H174" s="203">
        <v>45</v>
      </c>
      <c r="I174" s="197"/>
      <c r="L174" s="192"/>
      <c r="M174" s="198"/>
      <c r="N174" s="199"/>
      <c r="O174" s="199"/>
      <c r="P174" s="199"/>
      <c r="Q174" s="199"/>
      <c r="R174" s="199"/>
      <c r="S174" s="199"/>
      <c r="T174" s="200"/>
      <c r="AT174" s="201" t="s">
        <v>336</v>
      </c>
      <c r="AU174" s="201" t="s">
        <v>253</v>
      </c>
      <c r="AV174" s="13" t="s">
        <v>253</v>
      </c>
      <c r="AW174" s="13" t="s">
        <v>208</v>
      </c>
      <c r="AX174" s="13" t="s">
        <v>244</v>
      </c>
      <c r="AY174" s="201" t="s">
        <v>329</v>
      </c>
    </row>
    <row r="175" spans="2:51" s="11" customFormat="1" ht="22.5" customHeight="1">
      <c r="B175" s="173"/>
      <c r="D175" s="171" t="s">
        <v>336</v>
      </c>
      <c r="E175" s="174" t="s">
        <v>192</v>
      </c>
      <c r="F175" s="175" t="s">
        <v>814</v>
      </c>
      <c r="H175" s="176" t="s">
        <v>192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6" t="s">
        <v>336</v>
      </c>
      <c r="AU175" s="176" t="s">
        <v>253</v>
      </c>
      <c r="AV175" s="11" t="s">
        <v>194</v>
      </c>
      <c r="AW175" s="11" t="s">
        <v>208</v>
      </c>
      <c r="AX175" s="11" t="s">
        <v>244</v>
      </c>
      <c r="AY175" s="176" t="s">
        <v>329</v>
      </c>
    </row>
    <row r="176" spans="2:51" s="13" customFormat="1" ht="22.5" customHeight="1">
      <c r="B176" s="192"/>
      <c r="D176" s="171" t="s">
        <v>336</v>
      </c>
      <c r="E176" s="201" t="s">
        <v>192</v>
      </c>
      <c r="F176" s="202" t="s">
        <v>783</v>
      </c>
      <c r="H176" s="203">
        <v>40</v>
      </c>
      <c r="I176" s="197"/>
      <c r="L176" s="192"/>
      <c r="M176" s="198"/>
      <c r="N176" s="199"/>
      <c r="O176" s="199"/>
      <c r="P176" s="199"/>
      <c r="Q176" s="199"/>
      <c r="R176" s="199"/>
      <c r="S176" s="199"/>
      <c r="T176" s="200"/>
      <c r="AT176" s="201" t="s">
        <v>336</v>
      </c>
      <c r="AU176" s="201" t="s">
        <v>253</v>
      </c>
      <c r="AV176" s="13" t="s">
        <v>253</v>
      </c>
      <c r="AW176" s="13" t="s">
        <v>208</v>
      </c>
      <c r="AX176" s="13" t="s">
        <v>244</v>
      </c>
      <c r="AY176" s="201" t="s">
        <v>329</v>
      </c>
    </row>
    <row r="177" spans="2:51" s="11" customFormat="1" ht="22.5" customHeight="1">
      <c r="B177" s="173"/>
      <c r="D177" s="171" t="s">
        <v>336</v>
      </c>
      <c r="E177" s="174" t="s">
        <v>192</v>
      </c>
      <c r="F177" s="175" t="s">
        <v>815</v>
      </c>
      <c r="H177" s="176" t="s">
        <v>192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6" t="s">
        <v>336</v>
      </c>
      <c r="AU177" s="176" t="s">
        <v>253</v>
      </c>
      <c r="AV177" s="11" t="s">
        <v>194</v>
      </c>
      <c r="AW177" s="11" t="s">
        <v>208</v>
      </c>
      <c r="AX177" s="11" t="s">
        <v>244</v>
      </c>
      <c r="AY177" s="176" t="s">
        <v>329</v>
      </c>
    </row>
    <row r="178" spans="2:51" s="11" customFormat="1" ht="22.5" customHeight="1">
      <c r="B178" s="173"/>
      <c r="D178" s="171" t="s">
        <v>336</v>
      </c>
      <c r="E178" s="174" t="s">
        <v>192</v>
      </c>
      <c r="F178" s="175" t="s">
        <v>785</v>
      </c>
      <c r="H178" s="176" t="s">
        <v>192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6" t="s">
        <v>336</v>
      </c>
      <c r="AU178" s="176" t="s">
        <v>253</v>
      </c>
      <c r="AV178" s="11" t="s">
        <v>194</v>
      </c>
      <c r="AW178" s="11" t="s">
        <v>208</v>
      </c>
      <c r="AX178" s="11" t="s">
        <v>244</v>
      </c>
      <c r="AY178" s="176" t="s">
        <v>329</v>
      </c>
    </row>
    <row r="179" spans="2:51" s="13" customFormat="1" ht="22.5" customHeight="1">
      <c r="B179" s="192"/>
      <c r="D179" s="171" t="s">
        <v>336</v>
      </c>
      <c r="E179" s="201" t="s">
        <v>192</v>
      </c>
      <c r="F179" s="202" t="s">
        <v>786</v>
      </c>
      <c r="H179" s="203">
        <v>220</v>
      </c>
      <c r="I179" s="197"/>
      <c r="L179" s="192"/>
      <c r="M179" s="198"/>
      <c r="N179" s="199"/>
      <c r="O179" s="199"/>
      <c r="P179" s="199"/>
      <c r="Q179" s="199"/>
      <c r="R179" s="199"/>
      <c r="S179" s="199"/>
      <c r="T179" s="200"/>
      <c r="AT179" s="201" t="s">
        <v>336</v>
      </c>
      <c r="AU179" s="201" t="s">
        <v>253</v>
      </c>
      <c r="AV179" s="13" t="s">
        <v>253</v>
      </c>
      <c r="AW179" s="13" t="s">
        <v>208</v>
      </c>
      <c r="AX179" s="13" t="s">
        <v>244</v>
      </c>
      <c r="AY179" s="201" t="s">
        <v>329</v>
      </c>
    </row>
    <row r="180" spans="2:51" s="12" customFormat="1" ht="22.5" customHeight="1">
      <c r="B180" s="181"/>
      <c r="D180" s="193" t="s">
        <v>336</v>
      </c>
      <c r="E180" s="212" t="s">
        <v>192</v>
      </c>
      <c r="F180" s="213" t="s">
        <v>346</v>
      </c>
      <c r="H180" s="214">
        <v>2591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9" t="s">
        <v>336</v>
      </c>
      <c r="AU180" s="189" t="s">
        <v>253</v>
      </c>
      <c r="AV180" s="12" t="s">
        <v>333</v>
      </c>
      <c r="AW180" s="12" t="s">
        <v>208</v>
      </c>
      <c r="AX180" s="12" t="s">
        <v>194</v>
      </c>
      <c r="AY180" s="189" t="s">
        <v>329</v>
      </c>
    </row>
    <row r="181" spans="2:65" s="1" customFormat="1" ht="22.5" customHeight="1">
      <c r="B181" s="158"/>
      <c r="C181" s="159" t="s">
        <v>441</v>
      </c>
      <c r="D181" s="159" t="s">
        <v>330</v>
      </c>
      <c r="E181" s="160" t="s">
        <v>816</v>
      </c>
      <c r="F181" s="161" t="s">
        <v>817</v>
      </c>
      <c r="G181" s="162" t="s">
        <v>350</v>
      </c>
      <c r="H181" s="163">
        <v>1100</v>
      </c>
      <c r="I181" s="164"/>
      <c r="J181" s="165">
        <f>ROUND(I181*H181,2)</f>
        <v>0</v>
      </c>
      <c r="K181" s="161" t="s">
        <v>351</v>
      </c>
      <c r="L181" s="35"/>
      <c r="M181" s="166" t="s">
        <v>192</v>
      </c>
      <c r="N181" s="167" t="s">
        <v>215</v>
      </c>
      <c r="O181" s="36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AR181" s="18" t="s">
        <v>333</v>
      </c>
      <c r="AT181" s="18" t="s">
        <v>330</v>
      </c>
      <c r="AU181" s="18" t="s">
        <v>253</v>
      </c>
      <c r="AY181" s="18" t="s">
        <v>329</v>
      </c>
      <c r="BE181" s="170">
        <f>IF(N181="základní",J181,0)</f>
        <v>0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18" t="s">
        <v>194</v>
      </c>
      <c r="BK181" s="170">
        <f>ROUND(I181*H181,2)</f>
        <v>0</v>
      </c>
      <c r="BL181" s="18" t="s">
        <v>333</v>
      </c>
      <c r="BM181" s="18" t="s">
        <v>818</v>
      </c>
    </row>
    <row r="182" spans="2:47" s="1" customFormat="1" ht="22.5" customHeight="1">
      <c r="B182" s="35"/>
      <c r="D182" s="171" t="s">
        <v>335</v>
      </c>
      <c r="F182" s="172" t="s">
        <v>817</v>
      </c>
      <c r="I182" s="134"/>
      <c r="L182" s="35"/>
      <c r="M182" s="65"/>
      <c r="N182" s="36"/>
      <c r="O182" s="36"/>
      <c r="P182" s="36"/>
      <c r="Q182" s="36"/>
      <c r="R182" s="36"/>
      <c r="S182" s="36"/>
      <c r="T182" s="66"/>
      <c r="AT182" s="18" t="s">
        <v>335</v>
      </c>
      <c r="AU182" s="18" t="s">
        <v>253</v>
      </c>
    </row>
    <row r="183" spans="2:51" s="11" customFormat="1" ht="22.5" customHeight="1">
      <c r="B183" s="173"/>
      <c r="D183" s="171" t="s">
        <v>336</v>
      </c>
      <c r="E183" s="174" t="s">
        <v>192</v>
      </c>
      <c r="F183" s="175" t="s">
        <v>756</v>
      </c>
      <c r="H183" s="176" t="s">
        <v>192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6" t="s">
        <v>336</v>
      </c>
      <c r="AU183" s="176" t="s">
        <v>253</v>
      </c>
      <c r="AV183" s="11" t="s">
        <v>194</v>
      </c>
      <c r="AW183" s="11" t="s">
        <v>208</v>
      </c>
      <c r="AX183" s="11" t="s">
        <v>244</v>
      </c>
      <c r="AY183" s="176" t="s">
        <v>329</v>
      </c>
    </row>
    <row r="184" spans="2:51" s="11" customFormat="1" ht="22.5" customHeight="1">
      <c r="B184" s="173"/>
      <c r="D184" s="171" t="s">
        <v>336</v>
      </c>
      <c r="E184" s="174" t="s">
        <v>192</v>
      </c>
      <c r="F184" s="175" t="s">
        <v>819</v>
      </c>
      <c r="H184" s="176" t="s">
        <v>192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6" t="s">
        <v>336</v>
      </c>
      <c r="AU184" s="176" t="s">
        <v>253</v>
      </c>
      <c r="AV184" s="11" t="s">
        <v>194</v>
      </c>
      <c r="AW184" s="11" t="s">
        <v>208</v>
      </c>
      <c r="AX184" s="11" t="s">
        <v>244</v>
      </c>
      <c r="AY184" s="176" t="s">
        <v>329</v>
      </c>
    </row>
    <row r="185" spans="2:51" s="11" customFormat="1" ht="22.5" customHeight="1">
      <c r="B185" s="173"/>
      <c r="D185" s="171" t="s">
        <v>336</v>
      </c>
      <c r="E185" s="174" t="s">
        <v>192</v>
      </c>
      <c r="F185" s="175" t="s">
        <v>788</v>
      </c>
      <c r="H185" s="176" t="s">
        <v>192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6" t="s">
        <v>336</v>
      </c>
      <c r="AU185" s="176" t="s">
        <v>253</v>
      </c>
      <c r="AV185" s="11" t="s">
        <v>194</v>
      </c>
      <c r="AW185" s="11" t="s">
        <v>208</v>
      </c>
      <c r="AX185" s="11" t="s">
        <v>244</v>
      </c>
      <c r="AY185" s="176" t="s">
        <v>329</v>
      </c>
    </row>
    <row r="186" spans="2:51" s="11" customFormat="1" ht="22.5" customHeight="1">
      <c r="B186" s="173"/>
      <c r="D186" s="171" t="s">
        <v>336</v>
      </c>
      <c r="E186" s="174" t="s">
        <v>192</v>
      </c>
      <c r="F186" s="175" t="s">
        <v>820</v>
      </c>
      <c r="H186" s="176" t="s">
        <v>192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6" t="s">
        <v>336</v>
      </c>
      <c r="AU186" s="176" t="s">
        <v>253</v>
      </c>
      <c r="AV186" s="11" t="s">
        <v>194</v>
      </c>
      <c r="AW186" s="11" t="s">
        <v>208</v>
      </c>
      <c r="AX186" s="11" t="s">
        <v>244</v>
      </c>
      <c r="AY186" s="176" t="s">
        <v>329</v>
      </c>
    </row>
    <row r="187" spans="2:51" s="13" customFormat="1" ht="22.5" customHeight="1">
      <c r="B187" s="192"/>
      <c r="D187" s="193" t="s">
        <v>336</v>
      </c>
      <c r="E187" s="194" t="s">
        <v>192</v>
      </c>
      <c r="F187" s="195" t="s">
        <v>789</v>
      </c>
      <c r="H187" s="196">
        <v>1100</v>
      </c>
      <c r="I187" s="197"/>
      <c r="L187" s="192"/>
      <c r="M187" s="198"/>
      <c r="N187" s="199"/>
      <c r="O187" s="199"/>
      <c r="P187" s="199"/>
      <c r="Q187" s="199"/>
      <c r="R187" s="199"/>
      <c r="S187" s="199"/>
      <c r="T187" s="200"/>
      <c r="AT187" s="201" t="s">
        <v>336</v>
      </c>
      <c r="AU187" s="201" t="s">
        <v>253</v>
      </c>
      <c r="AV187" s="13" t="s">
        <v>253</v>
      </c>
      <c r="AW187" s="13" t="s">
        <v>208</v>
      </c>
      <c r="AX187" s="13" t="s">
        <v>194</v>
      </c>
      <c r="AY187" s="201" t="s">
        <v>329</v>
      </c>
    </row>
    <row r="188" spans="2:65" s="1" customFormat="1" ht="22.5" customHeight="1">
      <c r="B188" s="158"/>
      <c r="C188" s="159" t="s">
        <v>199</v>
      </c>
      <c r="D188" s="159" t="s">
        <v>330</v>
      </c>
      <c r="E188" s="160" t="s">
        <v>821</v>
      </c>
      <c r="F188" s="161" t="s">
        <v>822</v>
      </c>
      <c r="G188" s="162" t="s">
        <v>350</v>
      </c>
      <c r="H188" s="163">
        <v>1100</v>
      </c>
      <c r="I188" s="164"/>
      <c r="J188" s="165">
        <f>ROUND(I188*H188,2)</f>
        <v>0</v>
      </c>
      <c r="K188" s="161" t="s">
        <v>192</v>
      </c>
      <c r="L188" s="35"/>
      <c r="M188" s="166" t="s">
        <v>192</v>
      </c>
      <c r="N188" s="167" t="s">
        <v>215</v>
      </c>
      <c r="O188" s="36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AR188" s="18" t="s">
        <v>333</v>
      </c>
      <c r="AT188" s="18" t="s">
        <v>330</v>
      </c>
      <c r="AU188" s="18" t="s">
        <v>253</v>
      </c>
      <c r="AY188" s="18" t="s">
        <v>329</v>
      </c>
      <c r="BE188" s="170">
        <f>IF(N188="základní",J188,0)</f>
        <v>0</v>
      </c>
      <c r="BF188" s="170">
        <f>IF(N188="snížená",J188,0)</f>
        <v>0</v>
      </c>
      <c r="BG188" s="170">
        <f>IF(N188="zákl. přenesená",J188,0)</f>
        <v>0</v>
      </c>
      <c r="BH188" s="170">
        <f>IF(N188="sníž. přenesená",J188,0)</f>
        <v>0</v>
      </c>
      <c r="BI188" s="170">
        <f>IF(N188="nulová",J188,0)</f>
        <v>0</v>
      </c>
      <c r="BJ188" s="18" t="s">
        <v>194</v>
      </c>
      <c r="BK188" s="170">
        <f>ROUND(I188*H188,2)</f>
        <v>0</v>
      </c>
      <c r="BL188" s="18" t="s">
        <v>333</v>
      </c>
      <c r="BM188" s="18" t="s">
        <v>823</v>
      </c>
    </row>
    <row r="189" spans="2:47" s="1" customFormat="1" ht="22.5" customHeight="1">
      <c r="B189" s="35"/>
      <c r="D189" s="171" t="s">
        <v>335</v>
      </c>
      <c r="F189" s="172" t="s">
        <v>822</v>
      </c>
      <c r="I189" s="134"/>
      <c r="L189" s="35"/>
      <c r="M189" s="65"/>
      <c r="N189" s="36"/>
      <c r="O189" s="36"/>
      <c r="P189" s="36"/>
      <c r="Q189" s="36"/>
      <c r="R189" s="36"/>
      <c r="S189" s="36"/>
      <c r="T189" s="66"/>
      <c r="AT189" s="18" t="s">
        <v>335</v>
      </c>
      <c r="AU189" s="18" t="s">
        <v>253</v>
      </c>
    </row>
    <row r="190" spans="2:51" s="11" customFormat="1" ht="22.5" customHeight="1">
      <c r="B190" s="173"/>
      <c r="D190" s="171" t="s">
        <v>336</v>
      </c>
      <c r="E190" s="174" t="s">
        <v>192</v>
      </c>
      <c r="F190" s="175" t="s">
        <v>756</v>
      </c>
      <c r="H190" s="176" t="s">
        <v>192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6" t="s">
        <v>336</v>
      </c>
      <c r="AU190" s="176" t="s">
        <v>253</v>
      </c>
      <c r="AV190" s="11" t="s">
        <v>194</v>
      </c>
      <c r="AW190" s="11" t="s">
        <v>208</v>
      </c>
      <c r="AX190" s="11" t="s">
        <v>244</v>
      </c>
      <c r="AY190" s="176" t="s">
        <v>329</v>
      </c>
    </row>
    <row r="191" spans="2:51" s="11" customFormat="1" ht="22.5" customHeight="1">
      <c r="B191" s="173"/>
      <c r="D191" s="171" t="s">
        <v>336</v>
      </c>
      <c r="E191" s="174" t="s">
        <v>192</v>
      </c>
      <c r="F191" s="175" t="s">
        <v>819</v>
      </c>
      <c r="H191" s="176" t="s">
        <v>192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6" t="s">
        <v>336</v>
      </c>
      <c r="AU191" s="176" t="s">
        <v>253</v>
      </c>
      <c r="AV191" s="11" t="s">
        <v>194</v>
      </c>
      <c r="AW191" s="11" t="s">
        <v>208</v>
      </c>
      <c r="AX191" s="11" t="s">
        <v>244</v>
      </c>
      <c r="AY191" s="176" t="s">
        <v>329</v>
      </c>
    </row>
    <row r="192" spans="2:51" s="11" customFormat="1" ht="22.5" customHeight="1">
      <c r="B192" s="173"/>
      <c r="D192" s="171" t="s">
        <v>336</v>
      </c>
      <c r="E192" s="174" t="s">
        <v>192</v>
      </c>
      <c r="F192" s="175" t="s">
        <v>788</v>
      </c>
      <c r="H192" s="176" t="s">
        <v>192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6" t="s">
        <v>336</v>
      </c>
      <c r="AU192" s="176" t="s">
        <v>253</v>
      </c>
      <c r="AV192" s="11" t="s">
        <v>194</v>
      </c>
      <c r="AW192" s="11" t="s">
        <v>208</v>
      </c>
      <c r="AX192" s="11" t="s">
        <v>244</v>
      </c>
      <c r="AY192" s="176" t="s">
        <v>329</v>
      </c>
    </row>
    <row r="193" spans="2:51" s="11" customFormat="1" ht="22.5" customHeight="1">
      <c r="B193" s="173"/>
      <c r="D193" s="171" t="s">
        <v>336</v>
      </c>
      <c r="E193" s="174" t="s">
        <v>192</v>
      </c>
      <c r="F193" s="175" t="s">
        <v>824</v>
      </c>
      <c r="H193" s="176" t="s">
        <v>192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6" t="s">
        <v>336</v>
      </c>
      <c r="AU193" s="176" t="s">
        <v>253</v>
      </c>
      <c r="AV193" s="11" t="s">
        <v>194</v>
      </c>
      <c r="AW193" s="11" t="s">
        <v>208</v>
      </c>
      <c r="AX193" s="11" t="s">
        <v>244</v>
      </c>
      <c r="AY193" s="176" t="s">
        <v>329</v>
      </c>
    </row>
    <row r="194" spans="2:51" s="13" customFormat="1" ht="22.5" customHeight="1">
      <c r="B194" s="192"/>
      <c r="D194" s="193" t="s">
        <v>336</v>
      </c>
      <c r="E194" s="194" t="s">
        <v>192</v>
      </c>
      <c r="F194" s="195" t="s">
        <v>789</v>
      </c>
      <c r="H194" s="196">
        <v>1100</v>
      </c>
      <c r="I194" s="197"/>
      <c r="L194" s="192"/>
      <c r="M194" s="198"/>
      <c r="N194" s="199"/>
      <c r="O194" s="199"/>
      <c r="P194" s="199"/>
      <c r="Q194" s="199"/>
      <c r="R194" s="199"/>
      <c r="S194" s="199"/>
      <c r="T194" s="200"/>
      <c r="AT194" s="201" t="s">
        <v>336</v>
      </c>
      <c r="AU194" s="201" t="s">
        <v>253</v>
      </c>
      <c r="AV194" s="13" t="s">
        <v>253</v>
      </c>
      <c r="AW194" s="13" t="s">
        <v>208</v>
      </c>
      <c r="AX194" s="13" t="s">
        <v>194</v>
      </c>
      <c r="AY194" s="201" t="s">
        <v>329</v>
      </c>
    </row>
    <row r="195" spans="2:65" s="1" customFormat="1" ht="57" customHeight="1">
      <c r="B195" s="158"/>
      <c r="C195" s="159" t="s">
        <v>470</v>
      </c>
      <c r="D195" s="159" t="s">
        <v>330</v>
      </c>
      <c r="E195" s="160" t="s">
        <v>825</v>
      </c>
      <c r="F195" s="161" t="s">
        <v>826</v>
      </c>
      <c r="G195" s="162" t="s">
        <v>350</v>
      </c>
      <c r="H195" s="163">
        <v>2092</v>
      </c>
      <c r="I195" s="164"/>
      <c r="J195" s="165">
        <f>ROUND(I195*H195,2)</f>
        <v>0</v>
      </c>
      <c r="K195" s="161" t="s">
        <v>192</v>
      </c>
      <c r="L195" s="35"/>
      <c r="M195" s="166" t="s">
        <v>192</v>
      </c>
      <c r="N195" s="167" t="s">
        <v>215</v>
      </c>
      <c r="O195" s="36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AR195" s="18" t="s">
        <v>333</v>
      </c>
      <c r="AT195" s="18" t="s">
        <v>330</v>
      </c>
      <c r="AU195" s="18" t="s">
        <v>253</v>
      </c>
      <c r="AY195" s="18" t="s">
        <v>329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8" t="s">
        <v>194</v>
      </c>
      <c r="BK195" s="170">
        <f>ROUND(I195*H195,2)</f>
        <v>0</v>
      </c>
      <c r="BL195" s="18" t="s">
        <v>333</v>
      </c>
      <c r="BM195" s="18" t="s">
        <v>827</v>
      </c>
    </row>
    <row r="196" spans="2:47" s="1" customFormat="1" ht="42" customHeight="1">
      <c r="B196" s="35"/>
      <c r="D196" s="171" t="s">
        <v>335</v>
      </c>
      <c r="F196" s="172" t="s">
        <v>826</v>
      </c>
      <c r="I196" s="134"/>
      <c r="L196" s="35"/>
      <c r="M196" s="65"/>
      <c r="N196" s="36"/>
      <c r="O196" s="36"/>
      <c r="P196" s="36"/>
      <c r="Q196" s="36"/>
      <c r="R196" s="36"/>
      <c r="S196" s="36"/>
      <c r="T196" s="66"/>
      <c r="AT196" s="18" t="s">
        <v>335</v>
      </c>
      <c r="AU196" s="18" t="s">
        <v>253</v>
      </c>
    </row>
    <row r="197" spans="2:51" s="11" customFormat="1" ht="22.5" customHeight="1">
      <c r="B197" s="173"/>
      <c r="D197" s="171" t="s">
        <v>336</v>
      </c>
      <c r="E197" s="174" t="s">
        <v>192</v>
      </c>
      <c r="F197" s="175" t="s">
        <v>828</v>
      </c>
      <c r="H197" s="176" t="s">
        <v>192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6" t="s">
        <v>336</v>
      </c>
      <c r="AU197" s="176" t="s">
        <v>253</v>
      </c>
      <c r="AV197" s="11" t="s">
        <v>194</v>
      </c>
      <c r="AW197" s="11" t="s">
        <v>208</v>
      </c>
      <c r="AX197" s="11" t="s">
        <v>244</v>
      </c>
      <c r="AY197" s="176" t="s">
        <v>329</v>
      </c>
    </row>
    <row r="198" spans="2:51" s="11" customFormat="1" ht="22.5" customHeight="1">
      <c r="B198" s="173"/>
      <c r="D198" s="171" t="s">
        <v>336</v>
      </c>
      <c r="E198" s="174" t="s">
        <v>192</v>
      </c>
      <c r="F198" s="175" t="s">
        <v>829</v>
      </c>
      <c r="H198" s="176" t="s">
        <v>192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6" t="s">
        <v>336</v>
      </c>
      <c r="AU198" s="176" t="s">
        <v>253</v>
      </c>
      <c r="AV198" s="11" t="s">
        <v>194</v>
      </c>
      <c r="AW198" s="11" t="s">
        <v>208</v>
      </c>
      <c r="AX198" s="11" t="s">
        <v>244</v>
      </c>
      <c r="AY198" s="176" t="s">
        <v>329</v>
      </c>
    </row>
    <row r="199" spans="2:51" s="11" customFormat="1" ht="22.5" customHeight="1">
      <c r="B199" s="173"/>
      <c r="D199" s="171" t="s">
        <v>336</v>
      </c>
      <c r="E199" s="174" t="s">
        <v>192</v>
      </c>
      <c r="F199" s="175" t="s">
        <v>772</v>
      </c>
      <c r="H199" s="176" t="s">
        <v>192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6" t="s">
        <v>336</v>
      </c>
      <c r="AU199" s="176" t="s">
        <v>253</v>
      </c>
      <c r="AV199" s="11" t="s">
        <v>194</v>
      </c>
      <c r="AW199" s="11" t="s">
        <v>208</v>
      </c>
      <c r="AX199" s="11" t="s">
        <v>244</v>
      </c>
      <c r="AY199" s="176" t="s">
        <v>329</v>
      </c>
    </row>
    <row r="200" spans="2:51" s="13" customFormat="1" ht="22.5" customHeight="1">
      <c r="B200" s="192"/>
      <c r="D200" s="193" t="s">
        <v>336</v>
      </c>
      <c r="E200" s="194" t="s">
        <v>192</v>
      </c>
      <c r="F200" s="195" t="s">
        <v>773</v>
      </c>
      <c r="H200" s="196">
        <v>2092</v>
      </c>
      <c r="I200" s="197"/>
      <c r="L200" s="192"/>
      <c r="M200" s="198"/>
      <c r="N200" s="199"/>
      <c r="O200" s="199"/>
      <c r="P200" s="199"/>
      <c r="Q200" s="199"/>
      <c r="R200" s="199"/>
      <c r="S200" s="199"/>
      <c r="T200" s="200"/>
      <c r="AT200" s="201" t="s">
        <v>336</v>
      </c>
      <c r="AU200" s="201" t="s">
        <v>253</v>
      </c>
      <c r="AV200" s="13" t="s">
        <v>253</v>
      </c>
      <c r="AW200" s="13" t="s">
        <v>208</v>
      </c>
      <c r="AX200" s="13" t="s">
        <v>194</v>
      </c>
      <c r="AY200" s="201" t="s">
        <v>329</v>
      </c>
    </row>
    <row r="201" spans="2:65" s="1" customFormat="1" ht="22.5" customHeight="1">
      <c r="B201" s="158"/>
      <c r="C201" s="159" t="s">
        <v>483</v>
      </c>
      <c r="D201" s="159" t="s">
        <v>330</v>
      </c>
      <c r="E201" s="160" t="s">
        <v>830</v>
      </c>
      <c r="F201" s="161" t="s">
        <v>831</v>
      </c>
      <c r="G201" s="162" t="s">
        <v>350</v>
      </c>
      <c r="H201" s="163">
        <v>298</v>
      </c>
      <c r="I201" s="164"/>
      <c r="J201" s="165">
        <f>ROUND(I201*H201,2)</f>
        <v>0</v>
      </c>
      <c r="K201" s="161" t="s">
        <v>192</v>
      </c>
      <c r="L201" s="35"/>
      <c r="M201" s="166" t="s">
        <v>192</v>
      </c>
      <c r="N201" s="167" t="s">
        <v>215</v>
      </c>
      <c r="O201" s="36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AR201" s="18" t="s">
        <v>333</v>
      </c>
      <c r="AT201" s="18" t="s">
        <v>330</v>
      </c>
      <c r="AU201" s="18" t="s">
        <v>253</v>
      </c>
      <c r="AY201" s="18" t="s">
        <v>329</v>
      </c>
      <c r="BE201" s="170">
        <f>IF(N201="základní",J201,0)</f>
        <v>0</v>
      </c>
      <c r="BF201" s="170">
        <f>IF(N201="snížená",J201,0)</f>
        <v>0</v>
      </c>
      <c r="BG201" s="170">
        <f>IF(N201="zákl. přenesená",J201,0)</f>
        <v>0</v>
      </c>
      <c r="BH201" s="170">
        <f>IF(N201="sníž. přenesená",J201,0)</f>
        <v>0</v>
      </c>
      <c r="BI201" s="170">
        <f>IF(N201="nulová",J201,0)</f>
        <v>0</v>
      </c>
      <c r="BJ201" s="18" t="s">
        <v>194</v>
      </c>
      <c r="BK201" s="170">
        <f>ROUND(I201*H201,2)</f>
        <v>0</v>
      </c>
      <c r="BL201" s="18" t="s">
        <v>333</v>
      </c>
      <c r="BM201" s="18" t="s">
        <v>832</v>
      </c>
    </row>
    <row r="202" spans="2:47" s="1" customFormat="1" ht="22.5" customHeight="1">
      <c r="B202" s="35"/>
      <c r="D202" s="171" t="s">
        <v>335</v>
      </c>
      <c r="F202" s="172" t="s">
        <v>831</v>
      </c>
      <c r="I202" s="134"/>
      <c r="L202" s="35"/>
      <c r="M202" s="65"/>
      <c r="N202" s="36"/>
      <c r="O202" s="36"/>
      <c r="P202" s="36"/>
      <c r="Q202" s="36"/>
      <c r="R202" s="36"/>
      <c r="S202" s="36"/>
      <c r="T202" s="66"/>
      <c r="AT202" s="18" t="s">
        <v>335</v>
      </c>
      <c r="AU202" s="18" t="s">
        <v>253</v>
      </c>
    </row>
    <row r="203" spans="2:51" s="11" customFormat="1" ht="22.5" customHeight="1">
      <c r="B203" s="173"/>
      <c r="D203" s="171" t="s">
        <v>336</v>
      </c>
      <c r="E203" s="174" t="s">
        <v>192</v>
      </c>
      <c r="F203" s="175" t="s">
        <v>756</v>
      </c>
      <c r="H203" s="176" t="s">
        <v>192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6" t="s">
        <v>336</v>
      </c>
      <c r="AU203" s="176" t="s">
        <v>253</v>
      </c>
      <c r="AV203" s="11" t="s">
        <v>194</v>
      </c>
      <c r="AW203" s="11" t="s">
        <v>208</v>
      </c>
      <c r="AX203" s="11" t="s">
        <v>244</v>
      </c>
      <c r="AY203" s="176" t="s">
        <v>329</v>
      </c>
    </row>
    <row r="204" spans="2:51" s="11" customFormat="1" ht="22.5" customHeight="1">
      <c r="B204" s="173"/>
      <c r="D204" s="171" t="s">
        <v>336</v>
      </c>
      <c r="E204" s="174" t="s">
        <v>192</v>
      </c>
      <c r="F204" s="175" t="s">
        <v>833</v>
      </c>
      <c r="H204" s="176" t="s">
        <v>192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6" t="s">
        <v>336</v>
      </c>
      <c r="AU204" s="176" t="s">
        <v>253</v>
      </c>
      <c r="AV204" s="11" t="s">
        <v>194</v>
      </c>
      <c r="AW204" s="11" t="s">
        <v>208</v>
      </c>
      <c r="AX204" s="11" t="s">
        <v>244</v>
      </c>
      <c r="AY204" s="176" t="s">
        <v>329</v>
      </c>
    </row>
    <row r="205" spans="2:51" s="11" customFormat="1" ht="22.5" customHeight="1">
      <c r="B205" s="173"/>
      <c r="D205" s="171" t="s">
        <v>336</v>
      </c>
      <c r="E205" s="174" t="s">
        <v>192</v>
      </c>
      <c r="F205" s="175" t="s">
        <v>791</v>
      </c>
      <c r="H205" s="176" t="s">
        <v>192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6" t="s">
        <v>336</v>
      </c>
      <c r="AU205" s="176" t="s">
        <v>253</v>
      </c>
      <c r="AV205" s="11" t="s">
        <v>194</v>
      </c>
      <c r="AW205" s="11" t="s">
        <v>208</v>
      </c>
      <c r="AX205" s="11" t="s">
        <v>244</v>
      </c>
      <c r="AY205" s="176" t="s">
        <v>329</v>
      </c>
    </row>
    <row r="206" spans="2:51" s="11" customFormat="1" ht="22.5" customHeight="1">
      <c r="B206" s="173"/>
      <c r="D206" s="171" t="s">
        <v>336</v>
      </c>
      <c r="E206" s="174" t="s">
        <v>192</v>
      </c>
      <c r="F206" s="175" t="s">
        <v>792</v>
      </c>
      <c r="H206" s="176" t="s">
        <v>192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6" t="s">
        <v>336</v>
      </c>
      <c r="AU206" s="176" t="s">
        <v>253</v>
      </c>
      <c r="AV206" s="11" t="s">
        <v>194</v>
      </c>
      <c r="AW206" s="11" t="s">
        <v>208</v>
      </c>
      <c r="AX206" s="11" t="s">
        <v>244</v>
      </c>
      <c r="AY206" s="176" t="s">
        <v>329</v>
      </c>
    </row>
    <row r="207" spans="2:51" s="13" customFormat="1" ht="22.5" customHeight="1">
      <c r="B207" s="192"/>
      <c r="D207" s="193" t="s">
        <v>336</v>
      </c>
      <c r="E207" s="194" t="s">
        <v>192</v>
      </c>
      <c r="F207" s="195" t="s">
        <v>793</v>
      </c>
      <c r="H207" s="196">
        <v>298</v>
      </c>
      <c r="I207" s="197"/>
      <c r="L207" s="192"/>
      <c r="M207" s="198"/>
      <c r="N207" s="199"/>
      <c r="O207" s="199"/>
      <c r="P207" s="199"/>
      <c r="Q207" s="199"/>
      <c r="R207" s="199"/>
      <c r="S207" s="199"/>
      <c r="T207" s="200"/>
      <c r="AT207" s="201" t="s">
        <v>336</v>
      </c>
      <c r="AU207" s="201" t="s">
        <v>253</v>
      </c>
      <c r="AV207" s="13" t="s">
        <v>253</v>
      </c>
      <c r="AW207" s="13" t="s">
        <v>208</v>
      </c>
      <c r="AX207" s="13" t="s">
        <v>194</v>
      </c>
      <c r="AY207" s="201" t="s">
        <v>329</v>
      </c>
    </row>
    <row r="208" spans="2:65" s="1" customFormat="1" ht="22.5" customHeight="1">
      <c r="B208" s="158"/>
      <c r="C208" s="159" t="s">
        <v>496</v>
      </c>
      <c r="D208" s="159" t="s">
        <v>330</v>
      </c>
      <c r="E208" s="160" t="s">
        <v>834</v>
      </c>
      <c r="F208" s="161" t="s">
        <v>835</v>
      </c>
      <c r="G208" s="162" t="s">
        <v>350</v>
      </c>
      <c r="H208" s="163">
        <v>1100</v>
      </c>
      <c r="I208" s="164"/>
      <c r="J208" s="165">
        <f>ROUND(I208*H208,2)</f>
        <v>0</v>
      </c>
      <c r="K208" s="161" t="s">
        <v>351</v>
      </c>
      <c r="L208" s="35"/>
      <c r="M208" s="166" t="s">
        <v>192</v>
      </c>
      <c r="N208" s="167" t="s">
        <v>215</v>
      </c>
      <c r="O208" s="36"/>
      <c r="P208" s="168">
        <f>O208*H208</f>
        <v>0</v>
      </c>
      <c r="Q208" s="168">
        <v>0.00702</v>
      </c>
      <c r="R208" s="168">
        <f>Q208*H208</f>
        <v>7.722</v>
      </c>
      <c r="S208" s="168">
        <v>0</v>
      </c>
      <c r="T208" s="169">
        <f>S208*H208</f>
        <v>0</v>
      </c>
      <c r="AR208" s="18" t="s">
        <v>333</v>
      </c>
      <c r="AT208" s="18" t="s">
        <v>330</v>
      </c>
      <c r="AU208" s="18" t="s">
        <v>253</v>
      </c>
      <c r="AY208" s="18" t="s">
        <v>329</v>
      </c>
      <c r="BE208" s="170">
        <f>IF(N208="základní",J208,0)</f>
        <v>0</v>
      </c>
      <c r="BF208" s="170">
        <f>IF(N208="snížená",J208,0)</f>
        <v>0</v>
      </c>
      <c r="BG208" s="170">
        <f>IF(N208="zákl. přenesená",J208,0)</f>
        <v>0</v>
      </c>
      <c r="BH208" s="170">
        <f>IF(N208="sníž. přenesená",J208,0)</f>
        <v>0</v>
      </c>
      <c r="BI208" s="170">
        <f>IF(N208="nulová",J208,0)</f>
        <v>0</v>
      </c>
      <c r="BJ208" s="18" t="s">
        <v>194</v>
      </c>
      <c r="BK208" s="170">
        <f>ROUND(I208*H208,2)</f>
        <v>0</v>
      </c>
      <c r="BL208" s="18" t="s">
        <v>333</v>
      </c>
      <c r="BM208" s="18" t="s">
        <v>836</v>
      </c>
    </row>
    <row r="209" spans="2:47" s="1" customFormat="1" ht="22.5" customHeight="1">
      <c r="B209" s="35"/>
      <c r="D209" s="171" t="s">
        <v>335</v>
      </c>
      <c r="F209" s="172" t="s">
        <v>835</v>
      </c>
      <c r="I209" s="134"/>
      <c r="L209" s="35"/>
      <c r="M209" s="65"/>
      <c r="N209" s="36"/>
      <c r="O209" s="36"/>
      <c r="P209" s="36"/>
      <c r="Q209" s="36"/>
      <c r="R209" s="36"/>
      <c r="S209" s="36"/>
      <c r="T209" s="66"/>
      <c r="AT209" s="18" t="s">
        <v>335</v>
      </c>
      <c r="AU209" s="18" t="s">
        <v>253</v>
      </c>
    </row>
    <row r="210" spans="2:51" s="11" customFormat="1" ht="22.5" customHeight="1">
      <c r="B210" s="173"/>
      <c r="D210" s="171" t="s">
        <v>336</v>
      </c>
      <c r="E210" s="174" t="s">
        <v>192</v>
      </c>
      <c r="F210" s="175" t="s">
        <v>756</v>
      </c>
      <c r="H210" s="176" t="s">
        <v>192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6" t="s">
        <v>336</v>
      </c>
      <c r="AU210" s="176" t="s">
        <v>253</v>
      </c>
      <c r="AV210" s="11" t="s">
        <v>194</v>
      </c>
      <c r="AW210" s="11" t="s">
        <v>208</v>
      </c>
      <c r="AX210" s="11" t="s">
        <v>244</v>
      </c>
      <c r="AY210" s="176" t="s">
        <v>329</v>
      </c>
    </row>
    <row r="211" spans="2:51" s="11" customFormat="1" ht="22.5" customHeight="1">
      <c r="B211" s="173"/>
      <c r="D211" s="171" t="s">
        <v>336</v>
      </c>
      <c r="E211" s="174" t="s">
        <v>192</v>
      </c>
      <c r="F211" s="175" t="s">
        <v>819</v>
      </c>
      <c r="H211" s="176" t="s">
        <v>192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6" t="s">
        <v>336</v>
      </c>
      <c r="AU211" s="176" t="s">
        <v>253</v>
      </c>
      <c r="AV211" s="11" t="s">
        <v>194</v>
      </c>
      <c r="AW211" s="11" t="s">
        <v>208</v>
      </c>
      <c r="AX211" s="11" t="s">
        <v>244</v>
      </c>
      <c r="AY211" s="176" t="s">
        <v>329</v>
      </c>
    </row>
    <row r="212" spans="2:51" s="11" customFormat="1" ht="22.5" customHeight="1">
      <c r="B212" s="173"/>
      <c r="D212" s="171" t="s">
        <v>336</v>
      </c>
      <c r="E212" s="174" t="s">
        <v>192</v>
      </c>
      <c r="F212" s="175" t="s">
        <v>788</v>
      </c>
      <c r="H212" s="176" t="s">
        <v>192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6" t="s">
        <v>336</v>
      </c>
      <c r="AU212" s="176" t="s">
        <v>253</v>
      </c>
      <c r="AV212" s="11" t="s">
        <v>194</v>
      </c>
      <c r="AW212" s="11" t="s">
        <v>208</v>
      </c>
      <c r="AX212" s="11" t="s">
        <v>244</v>
      </c>
      <c r="AY212" s="176" t="s">
        <v>329</v>
      </c>
    </row>
    <row r="213" spans="2:51" s="11" customFormat="1" ht="22.5" customHeight="1">
      <c r="B213" s="173"/>
      <c r="D213" s="171" t="s">
        <v>336</v>
      </c>
      <c r="E213" s="174" t="s">
        <v>192</v>
      </c>
      <c r="F213" s="175" t="s">
        <v>837</v>
      </c>
      <c r="H213" s="176" t="s">
        <v>192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6" t="s">
        <v>336</v>
      </c>
      <c r="AU213" s="176" t="s">
        <v>253</v>
      </c>
      <c r="AV213" s="11" t="s">
        <v>194</v>
      </c>
      <c r="AW213" s="11" t="s">
        <v>208</v>
      </c>
      <c r="AX213" s="11" t="s">
        <v>244</v>
      </c>
      <c r="AY213" s="176" t="s">
        <v>329</v>
      </c>
    </row>
    <row r="214" spans="2:51" s="13" customFormat="1" ht="22.5" customHeight="1">
      <c r="B214" s="192"/>
      <c r="D214" s="193" t="s">
        <v>336</v>
      </c>
      <c r="E214" s="194" t="s">
        <v>192</v>
      </c>
      <c r="F214" s="195" t="s">
        <v>789</v>
      </c>
      <c r="H214" s="196">
        <v>1100</v>
      </c>
      <c r="I214" s="197"/>
      <c r="L214" s="192"/>
      <c r="M214" s="198"/>
      <c r="N214" s="199"/>
      <c r="O214" s="199"/>
      <c r="P214" s="199"/>
      <c r="Q214" s="199"/>
      <c r="R214" s="199"/>
      <c r="S214" s="199"/>
      <c r="T214" s="200"/>
      <c r="AT214" s="201" t="s">
        <v>336</v>
      </c>
      <c r="AU214" s="201" t="s">
        <v>253</v>
      </c>
      <c r="AV214" s="13" t="s">
        <v>253</v>
      </c>
      <c r="AW214" s="13" t="s">
        <v>208</v>
      </c>
      <c r="AX214" s="13" t="s">
        <v>194</v>
      </c>
      <c r="AY214" s="201" t="s">
        <v>329</v>
      </c>
    </row>
    <row r="215" spans="2:65" s="1" customFormat="1" ht="22.5" customHeight="1">
      <c r="B215" s="158"/>
      <c r="C215" s="159" t="s">
        <v>502</v>
      </c>
      <c r="D215" s="159" t="s">
        <v>330</v>
      </c>
      <c r="E215" s="160" t="s">
        <v>838</v>
      </c>
      <c r="F215" s="161" t="s">
        <v>839</v>
      </c>
      <c r="G215" s="162" t="s">
        <v>350</v>
      </c>
      <c r="H215" s="163">
        <v>1100</v>
      </c>
      <c r="I215" s="164"/>
      <c r="J215" s="165">
        <f>ROUND(I215*H215,2)</f>
        <v>0</v>
      </c>
      <c r="K215" s="161" t="s">
        <v>192</v>
      </c>
      <c r="L215" s="35"/>
      <c r="M215" s="166" t="s">
        <v>192</v>
      </c>
      <c r="N215" s="167" t="s">
        <v>215</v>
      </c>
      <c r="O215" s="36"/>
      <c r="P215" s="168">
        <f>O215*H215</f>
        <v>0</v>
      </c>
      <c r="Q215" s="168">
        <v>0.001</v>
      </c>
      <c r="R215" s="168">
        <f>Q215*H215</f>
        <v>1.1</v>
      </c>
      <c r="S215" s="168">
        <v>0</v>
      </c>
      <c r="T215" s="169">
        <f>S215*H215</f>
        <v>0</v>
      </c>
      <c r="AR215" s="18" t="s">
        <v>333</v>
      </c>
      <c r="AT215" s="18" t="s">
        <v>330</v>
      </c>
      <c r="AU215" s="18" t="s">
        <v>253</v>
      </c>
      <c r="AY215" s="18" t="s">
        <v>329</v>
      </c>
      <c r="BE215" s="170">
        <f>IF(N215="základní",J215,0)</f>
        <v>0</v>
      </c>
      <c r="BF215" s="170">
        <f>IF(N215="snížená",J215,0)</f>
        <v>0</v>
      </c>
      <c r="BG215" s="170">
        <f>IF(N215="zákl. přenesená",J215,0)</f>
        <v>0</v>
      </c>
      <c r="BH215" s="170">
        <f>IF(N215="sníž. přenesená",J215,0)</f>
        <v>0</v>
      </c>
      <c r="BI215" s="170">
        <f>IF(N215="nulová",J215,0)</f>
        <v>0</v>
      </c>
      <c r="BJ215" s="18" t="s">
        <v>194</v>
      </c>
      <c r="BK215" s="170">
        <f>ROUND(I215*H215,2)</f>
        <v>0</v>
      </c>
      <c r="BL215" s="18" t="s">
        <v>333</v>
      </c>
      <c r="BM215" s="18" t="s">
        <v>840</v>
      </c>
    </row>
    <row r="216" spans="2:47" s="1" customFormat="1" ht="22.5" customHeight="1">
      <c r="B216" s="35"/>
      <c r="D216" s="171" t="s">
        <v>335</v>
      </c>
      <c r="F216" s="172" t="s">
        <v>839</v>
      </c>
      <c r="I216" s="134"/>
      <c r="L216" s="35"/>
      <c r="M216" s="65"/>
      <c r="N216" s="36"/>
      <c r="O216" s="36"/>
      <c r="P216" s="36"/>
      <c r="Q216" s="36"/>
      <c r="R216" s="36"/>
      <c r="S216" s="36"/>
      <c r="T216" s="66"/>
      <c r="AT216" s="18" t="s">
        <v>335</v>
      </c>
      <c r="AU216" s="18" t="s">
        <v>253</v>
      </c>
    </row>
    <row r="217" spans="2:51" s="11" customFormat="1" ht="22.5" customHeight="1">
      <c r="B217" s="173"/>
      <c r="D217" s="171" t="s">
        <v>336</v>
      </c>
      <c r="E217" s="174" t="s">
        <v>192</v>
      </c>
      <c r="F217" s="175" t="s">
        <v>756</v>
      </c>
      <c r="H217" s="176" t="s">
        <v>192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6" t="s">
        <v>336</v>
      </c>
      <c r="AU217" s="176" t="s">
        <v>253</v>
      </c>
      <c r="AV217" s="11" t="s">
        <v>194</v>
      </c>
      <c r="AW217" s="11" t="s">
        <v>208</v>
      </c>
      <c r="AX217" s="11" t="s">
        <v>244</v>
      </c>
      <c r="AY217" s="176" t="s">
        <v>329</v>
      </c>
    </row>
    <row r="218" spans="2:51" s="11" customFormat="1" ht="22.5" customHeight="1">
      <c r="B218" s="173"/>
      <c r="D218" s="171" t="s">
        <v>336</v>
      </c>
      <c r="E218" s="174" t="s">
        <v>192</v>
      </c>
      <c r="F218" s="175" t="s">
        <v>819</v>
      </c>
      <c r="H218" s="176" t="s">
        <v>192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6" t="s">
        <v>336</v>
      </c>
      <c r="AU218" s="176" t="s">
        <v>253</v>
      </c>
      <c r="AV218" s="11" t="s">
        <v>194</v>
      </c>
      <c r="AW218" s="11" t="s">
        <v>208</v>
      </c>
      <c r="AX218" s="11" t="s">
        <v>244</v>
      </c>
      <c r="AY218" s="176" t="s">
        <v>329</v>
      </c>
    </row>
    <row r="219" spans="2:51" s="11" customFormat="1" ht="22.5" customHeight="1">
      <c r="B219" s="173"/>
      <c r="D219" s="171" t="s">
        <v>336</v>
      </c>
      <c r="E219" s="174" t="s">
        <v>192</v>
      </c>
      <c r="F219" s="175" t="s">
        <v>788</v>
      </c>
      <c r="H219" s="176" t="s">
        <v>192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6" t="s">
        <v>336</v>
      </c>
      <c r="AU219" s="176" t="s">
        <v>253</v>
      </c>
      <c r="AV219" s="11" t="s">
        <v>194</v>
      </c>
      <c r="AW219" s="11" t="s">
        <v>208</v>
      </c>
      <c r="AX219" s="11" t="s">
        <v>244</v>
      </c>
      <c r="AY219" s="176" t="s">
        <v>329</v>
      </c>
    </row>
    <row r="220" spans="2:51" s="11" customFormat="1" ht="22.5" customHeight="1">
      <c r="B220" s="173"/>
      <c r="D220" s="171" t="s">
        <v>336</v>
      </c>
      <c r="E220" s="174" t="s">
        <v>192</v>
      </c>
      <c r="F220" s="175" t="s">
        <v>841</v>
      </c>
      <c r="H220" s="176" t="s">
        <v>192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6" t="s">
        <v>336</v>
      </c>
      <c r="AU220" s="176" t="s">
        <v>253</v>
      </c>
      <c r="AV220" s="11" t="s">
        <v>194</v>
      </c>
      <c r="AW220" s="11" t="s">
        <v>208</v>
      </c>
      <c r="AX220" s="11" t="s">
        <v>244</v>
      </c>
      <c r="AY220" s="176" t="s">
        <v>329</v>
      </c>
    </row>
    <row r="221" spans="2:51" s="13" customFormat="1" ht="22.5" customHeight="1">
      <c r="B221" s="192"/>
      <c r="D221" s="193" t="s">
        <v>336</v>
      </c>
      <c r="E221" s="194" t="s">
        <v>192</v>
      </c>
      <c r="F221" s="195" t="s">
        <v>789</v>
      </c>
      <c r="H221" s="196">
        <v>1100</v>
      </c>
      <c r="I221" s="197"/>
      <c r="L221" s="192"/>
      <c r="M221" s="198"/>
      <c r="N221" s="199"/>
      <c r="O221" s="199"/>
      <c r="P221" s="199"/>
      <c r="Q221" s="199"/>
      <c r="R221" s="199"/>
      <c r="S221" s="199"/>
      <c r="T221" s="200"/>
      <c r="AT221" s="201" t="s">
        <v>336</v>
      </c>
      <c r="AU221" s="201" t="s">
        <v>253</v>
      </c>
      <c r="AV221" s="13" t="s">
        <v>253</v>
      </c>
      <c r="AW221" s="13" t="s">
        <v>208</v>
      </c>
      <c r="AX221" s="13" t="s">
        <v>194</v>
      </c>
      <c r="AY221" s="201" t="s">
        <v>329</v>
      </c>
    </row>
    <row r="222" spans="2:65" s="1" customFormat="1" ht="22.5" customHeight="1">
      <c r="B222" s="158"/>
      <c r="C222" s="159" t="s">
        <v>180</v>
      </c>
      <c r="D222" s="159" t="s">
        <v>330</v>
      </c>
      <c r="E222" s="160" t="s">
        <v>842</v>
      </c>
      <c r="F222" s="161" t="s">
        <v>843</v>
      </c>
      <c r="G222" s="162" t="s">
        <v>350</v>
      </c>
      <c r="H222" s="163">
        <v>1100</v>
      </c>
      <c r="I222" s="164"/>
      <c r="J222" s="165">
        <f>ROUND(I222*H222,2)</f>
        <v>0</v>
      </c>
      <c r="K222" s="161" t="s">
        <v>192</v>
      </c>
      <c r="L222" s="35"/>
      <c r="M222" s="166" t="s">
        <v>192</v>
      </c>
      <c r="N222" s="167" t="s">
        <v>215</v>
      </c>
      <c r="O222" s="36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AR222" s="18" t="s">
        <v>333</v>
      </c>
      <c r="AT222" s="18" t="s">
        <v>330</v>
      </c>
      <c r="AU222" s="18" t="s">
        <v>253</v>
      </c>
      <c r="AY222" s="18" t="s">
        <v>329</v>
      </c>
      <c r="BE222" s="170">
        <f>IF(N222="základní",J222,0)</f>
        <v>0</v>
      </c>
      <c r="BF222" s="170">
        <f>IF(N222="snížená",J222,0)</f>
        <v>0</v>
      </c>
      <c r="BG222" s="170">
        <f>IF(N222="zákl. přenesená",J222,0)</f>
        <v>0</v>
      </c>
      <c r="BH222" s="170">
        <f>IF(N222="sníž. přenesená",J222,0)</f>
        <v>0</v>
      </c>
      <c r="BI222" s="170">
        <f>IF(N222="nulová",J222,0)</f>
        <v>0</v>
      </c>
      <c r="BJ222" s="18" t="s">
        <v>194</v>
      </c>
      <c r="BK222" s="170">
        <f>ROUND(I222*H222,2)</f>
        <v>0</v>
      </c>
      <c r="BL222" s="18" t="s">
        <v>333</v>
      </c>
      <c r="BM222" s="18" t="s">
        <v>844</v>
      </c>
    </row>
    <row r="223" spans="2:47" s="1" customFormat="1" ht="22.5" customHeight="1">
      <c r="B223" s="35"/>
      <c r="D223" s="171" t="s">
        <v>335</v>
      </c>
      <c r="F223" s="172" t="s">
        <v>843</v>
      </c>
      <c r="I223" s="134"/>
      <c r="L223" s="35"/>
      <c r="M223" s="65"/>
      <c r="N223" s="36"/>
      <c r="O223" s="36"/>
      <c r="P223" s="36"/>
      <c r="Q223" s="36"/>
      <c r="R223" s="36"/>
      <c r="S223" s="36"/>
      <c r="T223" s="66"/>
      <c r="AT223" s="18" t="s">
        <v>335</v>
      </c>
      <c r="AU223" s="18" t="s">
        <v>253</v>
      </c>
    </row>
    <row r="224" spans="2:51" s="11" customFormat="1" ht="22.5" customHeight="1">
      <c r="B224" s="173"/>
      <c r="D224" s="171" t="s">
        <v>336</v>
      </c>
      <c r="E224" s="174" t="s">
        <v>192</v>
      </c>
      <c r="F224" s="175" t="s">
        <v>828</v>
      </c>
      <c r="H224" s="176" t="s">
        <v>192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6" t="s">
        <v>336</v>
      </c>
      <c r="AU224" s="176" t="s">
        <v>253</v>
      </c>
      <c r="AV224" s="11" t="s">
        <v>194</v>
      </c>
      <c r="AW224" s="11" t="s">
        <v>208</v>
      </c>
      <c r="AX224" s="11" t="s">
        <v>244</v>
      </c>
      <c r="AY224" s="176" t="s">
        <v>329</v>
      </c>
    </row>
    <row r="225" spans="2:51" s="11" customFormat="1" ht="22.5" customHeight="1">
      <c r="B225" s="173"/>
      <c r="D225" s="171" t="s">
        <v>336</v>
      </c>
      <c r="E225" s="174" t="s">
        <v>192</v>
      </c>
      <c r="F225" s="175" t="s">
        <v>819</v>
      </c>
      <c r="H225" s="176" t="s">
        <v>192</v>
      </c>
      <c r="I225" s="177"/>
      <c r="L225" s="173"/>
      <c r="M225" s="178"/>
      <c r="N225" s="179"/>
      <c r="O225" s="179"/>
      <c r="P225" s="179"/>
      <c r="Q225" s="179"/>
      <c r="R225" s="179"/>
      <c r="S225" s="179"/>
      <c r="T225" s="180"/>
      <c r="AT225" s="176" t="s">
        <v>336</v>
      </c>
      <c r="AU225" s="176" t="s">
        <v>253</v>
      </c>
      <c r="AV225" s="11" t="s">
        <v>194</v>
      </c>
      <c r="AW225" s="11" t="s">
        <v>208</v>
      </c>
      <c r="AX225" s="11" t="s">
        <v>244</v>
      </c>
      <c r="AY225" s="176" t="s">
        <v>329</v>
      </c>
    </row>
    <row r="226" spans="2:51" s="11" customFormat="1" ht="22.5" customHeight="1">
      <c r="B226" s="173"/>
      <c r="D226" s="171" t="s">
        <v>336</v>
      </c>
      <c r="E226" s="174" t="s">
        <v>192</v>
      </c>
      <c r="F226" s="175" t="s">
        <v>788</v>
      </c>
      <c r="H226" s="176" t="s">
        <v>192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6" t="s">
        <v>336</v>
      </c>
      <c r="AU226" s="176" t="s">
        <v>253</v>
      </c>
      <c r="AV226" s="11" t="s">
        <v>194</v>
      </c>
      <c r="AW226" s="11" t="s">
        <v>208</v>
      </c>
      <c r="AX226" s="11" t="s">
        <v>244</v>
      </c>
      <c r="AY226" s="176" t="s">
        <v>329</v>
      </c>
    </row>
    <row r="227" spans="2:51" s="11" customFormat="1" ht="22.5" customHeight="1">
      <c r="B227" s="173"/>
      <c r="D227" s="171" t="s">
        <v>336</v>
      </c>
      <c r="E227" s="174" t="s">
        <v>192</v>
      </c>
      <c r="F227" s="175" t="s">
        <v>845</v>
      </c>
      <c r="H227" s="176" t="s">
        <v>192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6" t="s">
        <v>336</v>
      </c>
      <c r="AU227" s="176" t="s">
        <v>253</v>
      </c>
      <c r="AV227" s="11" t="s">
        <v>194</v>
      </c>
      <c r="AW227" s="11" t="s">
        <v>208</v>
      </c>
      <c r="AX227" s="11" t="s">
        <v>244</v>
      </c>
      <c r="AY227" s="176" t="s">
        <v>329</v>
      </c>
    </row>
    <row r="228" spans="2:51" s="13" customFormat="1" ht="22.5" customHeight="1">
      <c r="B228" s="192"/>
      <c r="D228" s="193" t="s">
        <v>336</v>
      </c>
      <c r="E228" s="194" t="s">
        <v>192</v>
      </c>
      <c r="F228" s="195" t="s">
        <v>789</v>
      </c>
      <c r="H228" s="196">
        <v>1100</v>
      </c>
      <c r="I228" s="197"/>
      <c r="L228" s="192"/>
      <c r="M228" s="198"/>
      <c r="N228" s="199"/>
      <c r="O228" s="199"/>
      <c r="P228" s="199"/>
      <c r="Q228" s="199"/>
      <c r="R228" s="199"/>
      <c r="S228" s="199"/>
      <c r="T228" s="200"/>
      <c r="AT228" s="201" t="s">
        <v>336</v>
      </c>
      <c r="AU228" s="201" t="s">
        <v>253</v>
      </c>
      <c r="AV228" s="13" t="s">
        <v>253</v>
      </c>
      <c r="AW228" s="13" t="s">
        <v>208</v>
      </c>
      <c r="AX228" s="13" t="s">
        <v>194</v>
      </c>
      <c r="AY228" s="201" t="s">
        <v>329</v>
      </c>
    </row>
    <row r="229" spans="2:65" s="1" customFormat="1" ht="22.5" customHeight="1">
      <c r="B229" s="158"/>
      <c r="C229" s="159" t="s">
        <v>522</v>
      </c>
      <c r="D229" s="159" t="s">
        <v>330</v>
      </c>
      <c r="E229" s="160" t="s">
        <v>846</v>
      </c>
      <c r="F229" s="161" t="s">
        <v>847</v>
      </c>
      <c r="G229" s="162" t="s">
        <v>350</v>
      </c>
      <c r="H229" s="163">
        <v>87.85</v>
      </c>
      <c r="I229" s="164"/>
      <c r="J229" s="165">
        <f>ROUND(I229*H229,2)</f>
        <v>0</v>
      </c>
      <c r="K229" s="161" t="s">
        <v>351</v>
      </c>
      <c r="L229" s="35"/>
      <c r="M229" s="166" t="s">
        <v>192</v>
      </c>
      <c r="N229" s="167" t="s">
        <v>215</v>
      </c>
      <c r="O229" s="36"/>
      <c r="P229" s="168">
        <f>O229*H229</f>
        <v>0</v>
      </c>
      <c r="Q229" s="168">
        <v>0.0835</v>
      </c>
      <c r="R229" s="168">
        <f>Q229*H229</f>
        <v>7.335475</v>
      </c>
      <c r="S229" s="168">
        <v>0</v>
      </c>
      <c r="T229" s="169">
        <f>S229*H229</f>
        <v>0</v>
      </c>
      <c r="AR229" s="18" t="s">
        <v>333</v>
      </c>
      <c r="AT229" s="18" t="s">
        <v>330</v>
      </c>
      <c r="AU229" s="18" t="s">
        <v>253</v>
      </c>
      <c r="AY229" s="18" t="s">
        <v>329</v>
      </c>
      <c r="BE229" s="170">
        <f>IF(N229="základní",J229,0)</f>
        <v>0</v>
      </c>
      <c r="BF229" s="170">
        <f>IF(N229="snížená",J229,0)</f>
        <v>0</v>
      </c>
      <c r="BG229" s="170">
        <f>IF(N229="zákl. přenesená",J229,0)</f>
        <v>0</v>
      </c>
      <c r="BH229" s="170">
        <f>IF(N229="sníž. přenesená",J229,0)</f>
        <v>0</v>
      </c>
      <c r="BI229" s="170">
        <f>IF(N229="nulová",J229,0)</f>
        <v>0</v>
      </c>
      <c r="BJ229" s="18" t="s">
        <v>194</v>
      </c>
      <c r="BK229" s="170">
        <f>ROUND(I229*H229,2)</f>
        <v>0</v>
      </c>
      <c r="BL229" s="18" t="s">
        <v>333</v>
      </c>
      <c r="BM229" s="18" t="s">
        <v>848</v>
      </c>
    </row>
    <row r="230" spans="2:47" s="1" customFormat="1" ht="22.5" customHeight="1">
      <c r="B230" s="35"/>
      <c r="D230" s="171" t="s">
        <v>335</v>
      </c>
      <c r="F230" s="172" t="s">
        <v>847</v>
      </c>
      <c r="I230" s="134"/>
      <c r="L230" s="35"/>
      <c r="M230" s="65"/>
      <c r="N230" s="36"/>
      <c r="O230" s="36"/>
      <c r="P230" s="36"/>
      <c r="Q230" s="36"/>
      <c r="R230" s="36"/>
      <c r="S230" s="36"/>
      <c r="T230" s="66"/>
      <c r="AT230" s="18" t="s">
        <v>335</v>
      </c>
      <c r="AU230" s="18" t="s">
        <v>253</v>
      </c>
    </row>
    <row r="231" spans="2:51" s="11" customFormat="1" ht="22.5" customHeight="1">
      <c r="B231" s="173"/>
      <c r="D231" s="171" t="s">
        <v>336</v>
      </c>
      <c r="E231" s="174" t="s">
        <v>192</v>
      </c>
      <c r="F231" s="175" t="s">
        <v>805</v>
      </c>
      <c r="H231" s="176" t="s">
        <v>192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6" t="s">
        <v>336</v>
      </c>
      <c r="AU231" s="176" t="s">
        <v>253</v>
      </c>
      <c r="AV231" s="11" t="s">
        <v>194</v>
      </c>
      <c r="AW231" s="11" t="s">
        <v>208</v>
      </c>
      <c r="AX231" s="11" t="s">
        <v>244</v>
      </c>
      <c r="AY231" s="176" t="s">
        <v>329</v>
      </c>
    </row>
    <row r="232" spans="2:51" s="11" customFormat="1" ht="22.5" customHeight="1">
      <c r="B232" s="173"/>
      <c r="D232" s="171" t="s">
        <v>336</v>
      </c>
      <c r="E232" s="174" t="s">
        <v>192</v>
      </c>
      <c r="F232" s="175" t="s">
        <v>763</v>
      </c>
      <c r="H232" s="176" t="s">
        <v>192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6" t="s">
        <v>336</v>
      </c>
      <c r="AU232" s="176" t="s">
        <v>253</v>
      </c>
      <c r="AV232" s="11" t="s">
        <v>194</v>
      </c>
      <c r="AW232" s="11" t="s">
        <v>208</v>
      </c>
      <c r="AX232" s="11" t="s">
        <v>244</v>
      </c>
      <c r="AY232" s="176" t="s">
        <v>329</v>
      </c>
    </row>
    <row r="233" spans="2:51" s="13" customFormat="1" ht="22.5" customHeight="1">
      <c r="B233" s="192"/>
      <c r="D233" s="171" t="s">
        <v>336</v>
      </c>
      <c r="E233" s="201" t="s">
        <v>192</v>
      </c>
      <c r="F233" s="202" t="s">
        <v>849</v>
      </c>
      <c r="H233" s="203">
        <v>80.85</v>
      </c>
      <c r="I233" s="197"/>
      <c r="L233" s="192"/>
      <c r="M233" s="198"/>
      <c r="N233" s="199"/>
      <c r="O233" s="199"/>
      <c r="P233" s="199"/>
      <c r="Q233" s="199"/>
      <c r="R233" s="199"/>
      <c r="S233" s="199"/>
      <c r="T233" s="200"/>
      <c r="AT233" s="201" t="s">
        <v>336</v>
      </c>
      <c r="AU233" s="201" t="s">
        <v>253</v>
      </c>
      <c r="AV233" s="13" t="s">
        <v>253</v>
      </c>
      <c r="AW233" s="13" t="s">
        <v>208</v>
      </c>
      <c r="AX233" s="13" t="s">
        <v>244</v>
      </c>
      <c r="AY233" s="201" t="s">
        <v>329</v>
      </c>
    </row>
    <row r="234" spans="2:51" s="14" customFormat="1" ht="22.5" customHeight="1">
      <c r="B234" s="204"/>
      <c r="D234" s="171" t="s">
        <v>336</v>
      </c>
      <c r="E234" s="205" t="s">
        <v>850</v>
      </c>
      <c r="F234" s="206" t="s">
        <v>416</v>
      </c>
      <c r="H234" s="207">
        <v>80.85</v>
      </c>
      <c r="I234" s="208"/>
      <c r="L234" s="204"/>
      <c r="M234" s="209"/>
      <c r="N234" s="210"/>
      <c r="O234" s="210"/>
      <c r="P234" s="210"/>
      <c r="Q234" s="210"/>
      <c r="R234" s="210"/>
      <c r="S234" s="210"/>
      <c r="T234" s="211"/>
      <c r="AT234" s="205" t="s">
        <v>336</v>
      </c>
      <c r="AU234" s="205" t="s">
        <v>253</v>
      </c>
      <c r="AV234" s="14" t="s">
        <v>357</v>
      </c>
      <c r="AW234" s="14" t="s">
        <v>208</v>
      </c>
      <c r="AX234" s="14" t="s">
        <v>244</v>
      </c>
      <c r="AY234" s="205" t="s">
        <v>329</v>
      </c>
    </row>
    <row r="235" spans="2:51" s="11" customFormat="1" ht="22.5" customHeight="1">
      <c r="B235" s="173"/>
      <c r="D235" s="171" t="s">
        <v>336</v>
      </c>
      <c r="E235" s="174" t="s">
        <v>192</v>
      </c>
      <c r="F235" s="175" t="s">
        <v>765</v>
      </c>
      <c r="H235" s="176" t="s">
        <v>192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6" t="s">
        <v>336</v>
      </c>
      <c r="AU235" s="176" t="s">
        <v>253</v>
      </c>
      <c r="AV235" s="11" t="s">
        <v>194</v>
      </c>
      <c r="AW235" s="11" t="s">
        <v>208</v>
      </c>
      <c r="AX235" s="11" t="s">
        <v>244</v>
      </c>
      <c r="AY235" s="176" t="s">
        <v>329</v>
      </c>
    </row>
    <row r="236" spans="2:51" s="13" customFormat="1" ht="22.5" customHeight="1">
      <c r="B236" s="192"/>
      <c r="D236" s="171" t="s">
        <v>336</v>
      </c>
      <c r="E236" s="201" t="s">
        <v>192</v>
      </c>
      <c r="F236" s="202" t="s">
        <v>766</v>
      </c>
      <c r="H236" s="203">
        <v>7</v>
      </c>
      <c r="I236" s="197"/>
      <c r="L236" s="192"/>
      <c r="M236" s="198"/>
      <c r="N236" s="199"/>
      <c r="O236" s="199"/>
      <c r="P236" s="199"/>
      <c r="Q236" s="199"/>
      <c r="R236" s="199"/>
      <c r="S236" s="199"/>
      <c r="T236" s="200"/>
      <c r="AT236" s="201" t="s">
        <v>336</v>
      </c>
      <c r="AU236" s="201" t="s">
        <v>253</v>
      </c>
      <c r="AV236" s="13" t="s">
        <v>253</v>
      </c>
      <c r="AW236" s="13" t="s">
        <v>208</v>
      </c>
      <c r="AX236" s="13" t="s">
        <v>244</v>
      </c>
      <c r="AY236" s="201" t="s">
        <v>329</v>
      </c>
    </row>
    <row r="237" spans="2:51" s="14" customFormat="1" ht="22.5" customHeight="1">
      <c r="B237" s="204"/>
      <c r="D237" s="171" t="s">
        <v>336</v>
      </c>
      <c r="E237" s="205" t="s">
        <v>851</v>
      </c>
      <c r="F237" s="206" t="s">
        <v>416</v>
      </c>
      <c r="H237" s="207">
        <v>7</v>
      </c>
      <c r="I237" s="208"/>
      <c r="L237" s="204"/>
      <c r="M237" s="209"/>
      <c r="N237" s="210"/>
      <c r="O237" s="210"/>
      <c r="P237" s="210"/>
      <c r="Q237" s="210"/>
      <c r="R237" s="210"/>
      <c r="S237" s="210"/>
      <c r="T237" s="211"/>
      <c r="AT237" s="205" t="s">
        <v>336</v>
      </c>
      <c r="AU237" s="205" t="s">
        <v>253</v>
      </c>
      <c r="AV237" s="14" t="s">
        <v>357</v>
      </c>
      <c r="AW237" s="14" t="s">
        <v>208</v>
      </c>
      <c r="AX237" s="14" t="s">
        <v>244</v>
      </c>
      <c r="AY237" s="205" t="s">
        <v>329</v>
      </c>
    </row>
    <row r="238" spans="2:51" s="12" customFormat="1" ht="22.5" customHeight="1">
      <c r="B238" s="181"/>
      <c r="D238" s="193" t="s">
        <v>336</v>
      </c>
      <c r="E238" s="212" t="s">
        <v>192</v>
      </c>
      <c r="F238" s="213" t="s">
        <v>346</v>
      </c>
      <c r="H238" s="214">
        <v>87.85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9" t="s">
        <v>336</v>
      </c>
      <c r="AU238" s="189" t="s">
        <v>253</v>
      </c>
      <c r="AV238" s="12" t="s">
        <v>333</v>
      </c>
      <c r="AW238" s="12" t="s">
        <v>208</v>
      </c>
      <c r="AX238" s="12" t="s">
        <v>194</v>
      </c>
      <c r="AY238" s="189" t="s">
        <v>329</v>
      </c>
    </row>
    <row r="239" spans="2:65" s="1" customFormat="1" ht="22.5" customHeight="1">
      <c r="B239" s="158"/>
      <c r="C239" s="219" t="s">
        <v>534</v>
      </c>
      <c r="D239" s="219" t="s">
        <v>646</v>
      </c>
      <c r="E239" s="220" t="s">
        <v>852</v>
      </c>
      <c r="F239" s="221" t="s">
        <v>853</v>
      </c>
      <c r="G239" s="222" t="s">
        <v>350</v>
      </c>
      <c r="H239" s="223">
        <v>80.85</v>
      </c>
      <c r="I239" s="224"/>
      <c r="J239" s="225">
        <f>ROUND(I239*H239,2)</f>
        <v>0</v>
      </c>
      <c r="K239" s="221" t="s">
        <v>192</v>
      </c>
      <c r="L239" s="226"/>
      <c r="M239" s="227" t="s">
        <v>192</v>
      </c>
      <c r="N239" s="228" t="s">
        <v>215</v>
      </c>
      <c r="O239" s="36"/>
      <c r="P239" s="168">
        <f>O239*H239</f>
        <v>0</v>
      </c>
      <c r="Q239" s="168">
        <v>0.235</v>
      </c>
      <c r="R239" s="168">
        <f>Q239*H239</f>
        <v>18.99975</v>
      </c>
      <c r="S239" s="168">
        <v>0</v>
      </c>
      <c r="T239" s="169">
        <f>S239*H239</f>
        <v>0</v>
      </c>
      <c r="AR239" s="18" t="s">
        <v>436</v>
      </c>
      <c r="AT239" s="18" t="s">
        <v>646</v>
      </c>
      <c r="AU239" s="18" t="s">
        <v>253</v>
      </c>
      <c r="AY239" s="18" t="s">
        <v>329</v>
      </c>
      <c r="BE239" s="170">
        <f>IF(N239="základní",J239,0)</f>
        <v>0</v>
      </c>
      <c r="BF239" s="170">
        <f>IF(N239="snížená",J239,0)</f>
        <v>0</v>
      </c>
      <c r="BG239" s="170">
        <f>IF(N239="zákl. přenesená",J239,0)</f>
        <v>0</v>
      </c>
      <c r="BH239" s="170">
        <f>IF(N239="sníž. přenesená",J239,0)</f>
        <v>0</v>
      </c>
      <c r="BI239" s="170">
        <f>IF(N239="nulová",J239,0)</f>
        <v>0</v>
      </c>
      <c r="BJ239" s="18" t="s">
        <v>194</v>
      </c>
      <c r="BK239" s="170">
        <f>ROUND(I239*H239,2)</f>
        <v>0</v>
      </c>
      <c r="BL239" s="18" t="s">
        <v>333</v>
      </c>
      <c r="BM239" s="18" t="s">
        <v>854</v>
      </c>
    </row>
    <row r="240" spans="2:47" s="1" customFormat="1" ht="22.5" customHeight="1">
      <c r="B240" s="35"/>
      <c r="D240" s="171" t="s">
        <v>335</v>
      </c>
      <c r="F240" s="172" t="s">
        <v>853</v>
      </c>
      <c r="I240" s="134"/>
      <c r="L240" s="35"/>
      <c r="M240" s="65"/>
      <c r="N240" s="36"/>
      <c r="O240" s="36"/>
      <c r="P240" s="36"/>
      <c r="Q240" s="36"/>
      <c r="R240" s="36"/>
      <c r="S240" s="36"/>
      <c r="T240" s="66"/>
      <c r="AT240" s="18" t="s">
        <v>335</v>
      </c>
      <c r="AU240" s="18" t="s">
        <v>253</v>
      </c>
    </row>
    <row r="241" spans="2:51" s="11" customFormat="1" ht="22.5" customHeight="1">
      <c r="B241" s="173"/>
      <c r="D241" s="171" t="s">
        <v>336</v>
      </c>
      <c r="E241" s="174" t="s">
        <v>192</v>
      </c>
      <c r="F241" s="175" t="s">
        <v>805</v>
      </c>
      <c r="H241" s="176" t="s">
        <v>192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6" t="s">
        <v>336</v>
      </c>
      <c r="AU241" s="176" t="s">
        <v>253</v>
      </c>
      <c r="AV241" s="11" t="s">
        <v>194</v>
      </c>
      <c r="AW241" s="11" t="s">
        <v>208</v>
      </c>
      <c r="AX241" s="11" t="s">
        <v>244</v>
      </c>
      <c r="AY241" s="176" t="s">
        <v>329</v>
      </c>
    </row>
    <row r="242" spans="2:51" s="11" customFormat="1" ht="22.5" customHeight="1">
      <c r="B242" s="173"/>
      <c r="D242" s="171" t="s">
        <v>336</v>
      </c>
      <c r="E242" s="174" t="s">
        <v>192</v>
      </c>
      <c r="F242" s="175" t="s">
        <v>855</v>
      </c>
      <c r="H242" s="176" t="s">
        <v>192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6" t="s">
        <v>336</v>
      </c>
      <c r="AU242" s="176" t="s">
        <v>253</v>
      </c>
      <c r="AV242" s="11" t="s">
        <v>194</v>
      </c>
      <c r="AW242" s="11" t="s">
        <v>208</v>
      </c>
      <c r="AX242" s="11" t="s">
        <v>244</v>
      </c>
      <c r="AY242" s="176" t="s">
        <v>329</v>
      </c>
    </row>
    <row r="243" spans="2:51" s="13" customFormat="1" ht="22.5" customHeight="1">
      <c r="B243" s="192"/>
      <c r="D243" s="193" t="s">
        <v>336</v>
      </c>
      <c r="E243" s="194" t="s">
        <v>192</v>
      </c>
      <c r="F243" s="195" t="s">
        <v>856</v>
      </c>
      <c r="H243" s="196">
        <v>80.85</v>
      </c>
      <c r="I243" s="197"/>
      <c r="L243" s="192"/>
      <c r="M243" s="198"/>
      <c r="N243" s="199"/>
      <c r="O243" s="199"/>
      <c r="P243" s="199"/>
      <c r="Q243" s="199"/>
      <c r="R243" s="199"/>
      <c r="S243" s="199"/>
      <c r="T243" s="200"/>
      <c r="AT243" s="201" t="s">
        <v>336</v>
      </c>
      <c r="AU243" s="201" t="s">
        <v>253</v>
      </c>
      <c r="AV243" s="13" t="s">
        <v>253</v>
      </c>
      <c r="AW243" s="13" t="s">
        <v>208</v>
      </c>
      <c r="AX243" s="13" t="s">
        <v>194</v>
      </c>
      <c r="AY243" s="201" t="s">
        <v>329</v>
      </c>
    </row>
    <row r="244" spans="2:65" s="1" customFormat="1" ht="22.5" customHeight="1">
      <c r="B244" s="158"/>
      <c r="C244" s="219" t="s">
        <v>552</v>
      </c>
      <c r="D244" s="219" t="s">
        <v>646</v>
      </c>
      <c r="E244" s="220" t="s">
        <v>857</v>
      </c>
      <c r="F244" s="221" t="s">
        <v>858</v>
      </c>
      <c r="G244" s="222" t="s">
        <v>350</v>
      </c>
      <c r="H244" s="223">
        <v>7</v>
      </c>
      <c r="I244" s="224"/>
      <c r="J244" s="225">
        <f>ROUND(I244*H244,2)</f>
        <v>0</v>
      </c>
      <c r="K244" s="221" t="s">
        <v>192</v>
      </c>
      <c r="L244" s="226"/>
      <c r="M244" s="227" t="s">
        <v>192</v>
      </c>
      <c r="N244" s="228" t="s">
        <v>215</v>
      </c>
      <c r="O244" s="36"/>
      <c r="P244" s="168">
        <f>O244*H244</f>
        <v>0</v>
      </c>
      <c r="Q244" s="168">
        <v>0.235</v>
      </c>
      <c r="R244" s="168">
        <f>Q244*H244</f>
        <v>1.645</v>
      </c>
      <c r="S244" s="168">
        <v>0</v>
      </c>
      <c r="T244" s="169">
        <f>S244*H244</f>
        <v>0</v>
      </c>
      <c r="AR244" s="18" t="s">
        <v>436</v>
      </c>
      <c r="AT244" s="18" t="s">
        <v>646</v>
      </c>
      <c r="AU244" s="18" t="s">
        <v>253</v>
      </c>
      <c r="AY244" s="18" t="s">
        <v>329</v>
      </c>
      <c r="BE244" s="170">
        <f>IF(N244="základní",J244,0)</f>
        <v>0</v>
      </c>
      <c r="BF244" s="170">
        <f>IF(N244="snížená",J244,0)</f>
        <v>0</v>
      </c>
      <c r="BG244" s="170">
        <f>IF(N244="zákl. přenesená",J244,0)</f>
        <v>0</v>
      </c>
      <c r="BH244" s="170">
        <f>IF(N244="sníž. přenesená",J244,0)</f>
        <v>0</v>
      </c>
      <c r="BI244" s="170">
        <f>IF(N244="nulová",J244,0)</f>
        <v>0</v>
      </c>
      <c r="BJ244" s="18" t="s">
        <v>194</v>
      </c>
      <c r="BK244" s="170">
        <f>ROUND(I244*H244,2)</f>
        <v>0</v>
      </c>
      <c r="BL244" s="18" t="s">
        <v>333</v>
      </c>
      <c r="BM244" s="18" t="s">
        <v>859</v>
      </c>
    </row>
    <row r="245" spans="2:47" s="1" customFormat="1" ht="22.5" customHeight="1">
      <c r="B245" s="35"/>
      <c r="D245" s="171" t="s">
        <v>335</v>
      </c>
      <c r="F245" s="172" t="s">
        <v>858</v>
      </c>
      <c r="I245" s="134"/>
      <c r="L245" s="35"/>
      <c r="M245" s="65"/>
      <c r="N245" s="36"/>
      <c r="O245" s="36"/>
      <c r="P245" s="36"/>
      <c r="Q245" s="36"/>
      <c r="R245" s="36"/>
      <c r="S245" s="36"/>
      <c r="T245" s="66"/>
      <c r="AT245" s="18" t="s">
        <v>335</v>
      </c>
      <c r="AU245" s="18" t="s">
        <v>253</v>
      </c>
    </row>
    <row r="246" spans="2:51" s="11" customFormat="1" ht="22.5" customHeight="1">
      <c r="B246" s="173"/>
      <c r="D246" s="171" t="s">
        <v>336</v>
      </c>
      <c r="E246" s="174" t="s">
        <v>192</v>
      </c>
      <c r="F246" s="175" t="s">
        <v>805</v>
      </c>
      <c r="H246" s="176" t="s">
        <v>192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6" t="s">
        <v>336</v>
      </c>
      <c r="AU246" s="176" t="s">
        <v>253</v>
      </c>
      <c r="AV246" s="11" t="s">
        <v>194</v>
      </c>
      <c r="AW246" s="11" t="s">
        <v>208</v>
      </c>
      <c r="AX246" s="11" t="s">
        <v>244</v>
      </c>
      <c r="AY246" s="176" t="s">
        <v>329</v>
      </c>
    </row>
    <row r="247" spans="2:51" s="11" customFormat="1" ht="22.5" customHeight="1">
      <c r="B247" s="173"/>
      <c r="D247" s="171" t="s">
        <v>336</v>
      </c>
      <c r="E247" s="174" t="s">
        <v>192</v>
      </c>
      <c r="F247" s="175" t="s">
        <v>860</v>
      </c>
      <c r="H247" s="176" t="s">
        <v>192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6" t="s">
        <v>336</v>
      </c>
      <c r="AU247" s="176" t="s">
        <v>253</v>
      </c>
      <c r="AV247" s="11" t="s">
        <v>194</v>
      </c>
      <c r="AW247" s="11" t="s">
        <v>208</v>
      </c>
      <c r="AX247" s="11" t="s">
        <v>244</v>
      </c>
      <c r="AY247" s="176" t="s">
        <v>329</v>
      </c>
    </row>
    <row r="248" spans="2:51" s="13" customFormat="1" ht="22.5" customHeight="1">
      <c r="B248" s="192"/>
      <c r="D248" s="193" t="s">
        <v>336</v>
      </c>
      <c r="E248" s="194" t="s">
        <v>192</v>
      </c>
      <c r="F248" s="195" t="s">
        <v>766</v>
      </c>
      <c r="H248" s="196">
        <v>7</v>
      </c>
      <c r="I248" s="197"/>
      <c r="L248" s="192"/>
      <c r="M248" s="198"/>
      <c r="N248" s="199"/>
      <c r="O248" s="199"/>
      <c r="P248" s="199"/>
      <c r="Q248" s="199"/>
      <c r="R248" s="199"/>
      <c r="S248" s="199"/>
      <c r="T248" s="200"/>
      <c r="AT248" s="201" t="s">
        <v>336</v>
      </c>
      <c r="AU248" s="201" t="s">
        <v>253</v>
      </c>
      <c r="AV248" s="13" t="s">
        <v>253</v>
      </c>
      <c r="AW248" s="13" t="s">
        <v>208</v>
      </c>
      <c r="AX248" s="13" t="s">
        <v>194</v>
      </c>
      <c r="AY248" s="201" t="s">
        <v>329</v>
      </c>
    </row>
    <row r="249" spans="2:65" s="1" customFormat="1" ht="31.5" customHeight="1">
      <c r="B249" s="158"/>
      <c r="C249" s="159" t="s">
        <v>563</v>
      </c>
      <c r="D249" s="159" t="s">
        <v>330</v>
      </c>
      <c r="E249" s="160" t="s">
        <v>861</v>
      </c>
      <c r="F249" s="161" t="s">
        <v>862</v>
      </c>
      <c r="G249" s="162" t="s">
        <v>350</v>
      </c>
      <c r="H249" s="163">
        <v>255</v>
      </c>
      <c r="I249" s="164"/>
      <c r="J249" s="165">
        <f>ROUND(I249*H249,2)</f>
        <v>0</v>
      </c>
      <c r="K249" s="161" t="s">
        <v>192</v>
      </c>
      <c r="L249" s="35"/>
      <c r="M249" s="166" t="s">
        <v>192</v>
      </c>
      <c r="N249" s="167" t="s">
        <v>215</v>
      </c>
      <c r="O249" s="36"/>
      <c r="P249" s="168">
        <f>O249*H249</f>
        <v>0</v>
      </c>
      <c r="Q249" s="168">
        <v>0.147</v>
      </c>
      <c r="R249" s="168">
        <f>Q249*H249</f>
        <v>37.485</v>
      </c>
      <c r="S249" s="168">
        <v>0</v>
      </c>
      <c r="T249" s="169">
        <f>S249*H249</f>
        <v>0</v>
      </c>
      <c r="AR249" s="18" t="s">
        <v>333</v>
      </c>
      <c r="AT249" s="18" t="s">
        <v>330</v>
      </c>
      <c r="AU249" s="18" t="s">
        <v>253</v>
      </c>
      <c r="AY249" s="18" t="s">
        <v>329</v>
      </c>
      <c r="BE249" s="170">
        <f>IF(N249="základní",J249,0)</f>
        <v>0</v>
      </c>
      <c r="BF249" s="170">
        <f>IF(N249="snížená",J249,0)</f>
        <v>0</v>
      </c>
      <c r="BG249" s="170">
        <f>IF(N249="zákl. přenesená",J249,0)</f>
        <v>0</v>
      </c>
      <c r="BH249" s="170">
        <f>IF(N249="sníž. přenesená",J249,0)</f>
        <v>0</v>
      </c>
      <c r="BI249" s="170">
        <f>IF(N249="nulová",J249,0)</f>
        <v>0</v>
      </c>
      <c r="BJ249" s="18" t="s">
        <v>194</v>
      </c>
      <c r="BK249" s="170">
        <f>ROUND(I249*H249,2)</f>
        <v>0</v>
      </c>
      <c r="BL249" s="18" t="s">
        <v>333</v>
      </c>
      <c r="BM249" s="18" t="s">
        <v>863</v>
      </c>
    </row>
    <row r="250" spans="2:47" s="1" customFormat="1" ht="22.5" customHeight="1">
      <c r="B250" s="35"/>
      <c r="D250" s="171" t="s">
        <v>335</v>
      </c>
      <c r="F250" s="172" t="s">
        <v>862</v>
      </c>
      <c r="I250" s="134"/>
      <c r="L250" s="35"/>
      <c r="M250" s="65"/>
      <c r="N250" s="36"/>
      <c r="O250" s="36"/>
      <c r="P250" s="36"/>
      <c r="Q250" s="36"/>
      <c r="R250" s="36"/>
      <c r="S250" s="36"/>
      <c r="T250" s="66"/>
      <c r="AT250" s="18" t="s">
        <v>335</v>
      </c>
      <c r="AU250" s="18" t="s">
        <v>253</v>
      </c>
    </row>
    <row r="251" spans="2:51" s="11" customFormat="1" ht="22.5" customHeight="1">
      <c r="B251" s="173"/>
      <c r="D251" s="171" t="s">
        <v>336</v>
      </c>
      <c r="E251" s="174" t="s">
        <v>192</v>
      </c>
      <c r="F251" s="175" t="s">
        <v>864</v>
      </c>
      <c r="H251" s="176" t="s">
        <v>192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6" t="s">
        <v>336</v>
      </c>
      <c r="AU251" s="176" t="s">
        <v>253</v>
      </c>
      <c r="AV251" s="11" t="s">
        <v>194</v>
      </c>
      <c r="AW251" s="11" t="s">
        <v>208</v>
      </c>
      <c r="AX251" s="11" t="s">
        <v>244</v>
      </c>
      <c r="AY251" s="176" t="s">
        <v>329</v>
      </c>
    </row>
    <row r="252" spans="2:51" s="11" customFormat="1" ht="22.5" customHeight="1">
      <c r="B252" s="173"/>
      <c r="D252" s="171" t="s">
        <v>336</v>
      </c>
      <c r="E252" s="174" t="s">
        <v>192</v>
      </c>
      <c r="F252" s="175" t="s">
        <v>812</v>
      </c>
      <c r="H252" s="176" t="s">
        <v>192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6" t="s">
        <v>336</v>
      </c>
      <c r="AU252" s="176" t="s">
        <v>253</v>
      </c>
      <c r="AV252" s="11" t="s">
        <v>194</v>
      </c>
      <c r="AW252" s="11" t="s">
        <v>208</v>
      </c>
      <c r="AX252" s="11" t="s">
        <v>244</v>
      </c>
      <c r="AY252" s="176" t="s">
        <v>329</v>
      </c>
    </row>
    <row r="253" spans="2:51" s="11" customFormat="1" ht="22.5" customHeight="1">
      <c r="B253" s="173"/>
      <c r="D253" s="171" t="s">
        <v>336</v>
      </c>
      <c r="E253" s="174" t="s">
        <v>192</v>
      </c>
      <c r="F253" s="175" t="s">
        <v>778</v>
      </c>
      <c r="H253" s="176" t="s">
        <v>192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6" t="s">
        <v>336</v>
      </c>
      <c r="AU253" s="176" t="s">
        <v>253</v>
      </c>
      <c r="AV253" s="11" t="s">
        <v>194</v>
      </c>
      <c r="AW253" s="11" t="s">
        <v>208</v>
      </c>
      <c r="AX253" s="11" t="s">
        <v>244</v>
      </c>
      <c r="AY253" s="176" t="s">
        <v>329</v>
      </c>
    </row>
    <row r="254" spans="2:51" s="13" customFormat="1" ht="22.5" customHeight="1">
      <c r="B254" s="192"/>
      <c r="D254" s="171" t="s">
        <v>336</v>
      </c>
      <c r="E254" s="201" t="s">
        <v>192</v>
      </c>
      <c r="F254" s="202" t="s">
        <v>779</v>
      </c>
      <c r="H254" s="203">
        <v>170</v>
      </c>
      <c r="I254" s="197"/>
      <c r="L254" s="192"/>
      <c r="M254" s="198"/>
      <c r="N254" s="199"/>
      <c r="O254" s="199"/>
      <c r="P254" s="199"/>
      <c r="Q254" s="199"/>
      <c r="R254" s="199"/>
      <c r="S254" s="199"/>
      <c r="T254" s="200"/>
      <c r="AT254" s="201" t="s">
        <v>336</v>
      </c>
      <c r="AU254" s="201" t="s">
        <v>253</v>
      </c>
      <c r="AV254" s="13" t="s">
        <v>253</v>
      </c>
      <c r="AW254" s="13" t="s">
        <v>208</v>
      </c>
      <c r="AX254" s="13" t="s">
        <v>244</v>
      </c>
      <c r="AY254" s="201" t="s">
        <v>329</v>
      </c>
    </row>
    <row r="255" spans="2:51" s="11" customFormat="1" ht="22.5" customHeight="1">
      <c r="B255" s="173"/>
      <c r="D255" s="171" t="s">
        <v>336</v>
      </c>
      <c r="E255" s="174" t="s">
        <v>192</v>
      </c>
      <c r="F255" s="175" t="s">
        <v>813</v>
      </c>
      <c r="H255" s="176" t="s">
        <v>192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6" t="s">
        <v>336</v>
      </c>
      <c r="AU255" s="176" t="s">
        <v>253</v>
      </c>
      <c r="AV255" s="11" t="s">
        <v>194</v>
      </c>
      <c r="AW255" s="11" t="s">
        <v>208</v>
      </c>
      <c r="AX255" s="11" t="s">
        <v>244</v>
      </c>
      <c r="AY255" s="176" t="s">
        <v>329</v>
      </c>
    </row>
    <row r="256" spans="2:51" s="13" customFormat="1" ht="22.5" customHeight="1">
      <c r="B256" s="192"/>
      <c r="D256" s="171" t="s">
        <v>336</v>
      </c>
      <c r="E256" s="201" t="s">
        <v>192</v>
      </c>
      <c r="F256" s="202" t="s">
        <v>781</v>
      </c>
      <c r="H256" s="203">
        <v>45</v>
      </c>
      <c r="I256" s="197"/>
      <c r="L256" s="192"/>
      <c r="M256" s="198"/>
      <c r="N256" s="199"/>
      <c r="O256" s="199"/>
      <c r="P256" s="199"/>
      <c r="Q256" s="199"/>
      <c r="R256" s="199"/>
      <c r="S256" s="199"/>
      <c r="T256" s="200"/>
      <c r="AT256" s="201" t="s">
        <v>336</v>
      </c>
      <c r="AU256" s="201" t="s">
        <v>253</v>
      </c>
      <c r="AV256" s="13" t="s">
        <v>253</v>
      </c>
      <c r="AW256" s="13" t="s">
        <v>208</v>
      </c>
      <c r="AX256" s="13" t="s">
        <v>244</v>
      </c>
      <c r="AY256" s="201" t="s">
        <v>329</v>
      </c>
    </row>
    <row r="257" spans="2:51" s="11" customFormat="1" ht="22.5" customHeight="1">
      <c r="B257" s="173"/>
      <c r="D257" s="171" t="s">
        <v>336</v>
      </c>
      <c r="E257" s="174" t="s">
        <v>192</v>
      </c>
      <c r="F257" s="175" t="s">
        <v>814</v>
      </c>
      <c r="H257" s="176" t="s">
        <v>192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6" t="s">
        <v>336</v>
      </c>
      <c r="AU257" s="176" t="s">
        <v>253</v>
      </c>
      <c r="AV257" s="11" t="s">
        <v>194</v>
      </c>
      <c r="AW257" s="11" t="s">
        <v>208</v>
      </c>
      <c r="AX257" s="11" t="s">
        <v>244</v>
      </c>
      <c r="AY257" s="176" t="s">
        <v>329</v>
      </c>
    </row>
    <row r="258" spans="2:51" s="13" customFormat="1" ht="22.5" customHeight="1">
      <c r="B258" s="192"/>
      <c r="D258" s="171" t="s">
        <v>336</v>
      </c>
      <c r="E258" s="201" t="s">
        <v>192</v>
      </c>
      <c r="F258" s="202" t="s">
        <v>783</v>
      </c>
      <c r="H258" s="203">
        <v>40</v>
      </c>
      <c r="I258" s="197"/>
      <c r="L258" s="192"/>
      <c r="M258" s="198"/>
      <c r="N258" s="199"/>
      <c r="O258" s="199"/>
      <c r="P258" s="199"/>
      <c r="Q258" s="199"/>
      <c r="R258" s="199"/>
      <c r="S258" s="199"/>
      <c r="T258" s="200"/>
      <c r="AT258" s="201" t="s">
        <v>336</v>
      </c>
      <c r="AU258" s="201" t="s">
        <v>253</v>
      </c>
      <c r="AV258" s="13" t="s">
        <v>253</v>
      </c>
      <c r="AW258" s="13" t="s">
        <v>208</v>
      </c>
      <c r="AX258" s="13" t="s">
        <v>244</v>
      </c>
      <c r="AY258" s="201" t="s">
        <v>329</v>
      </c>
    </row>
    <row r="259" spans="2:51" s="12" customFormat="1" ht="22.5" customHeight="1">
      <c r="B259" s="181"/>
      <c r="D259" s="193" t="s">
        <v>336</v>
      </c>
      <c r="E259" s="212" t="s">
        <v>192</v>
      </c>
      <c r="F259" s="213" t="s">
        <v>346</v>
      </c>
      <c r="H259" s="214">
        <v>255</v>
      </c>
      <c r="I259" s="185"/>
      <c r="L259" s="181"/>
      <c r="M259" s="186"/>
      <c r="N259" s="187"/>
      <c r="O259" s="187"/>
      <c r="P259" s="187"/>
      <c r="Q259" s="187"/>
      <c r="R259" s="187"/>
      <c r="S259" s="187"/>
      <c r="T259" s="188"/>
      <c r="AT259" s="189" t="s">
        <v>336</v>
      </c>
      <c r="AU259" s="189" t="s">
        <v>253</v>
      </c>
      <c r="AV259" s="12" t="s">
        <v>333</v>
      </c>
      <c r="AW259" s="12" t="s">
        <v>208</v>
      </c>
      <c r="AX259" s="12" t="s">
        <v>194</v>
      </c>
      <c r="AY259" s="189" t="s">
        <v>329</v>
      </c>
    </row>
    <row r="260" spans="2:65" s="1" customFormat="1" ht="22.5" customHeight="1">
      <c r="B260" s="158"/>
      <c r="C260" s="219" t="s">
        <v>577</v>
      </c>
      <c r="D260" s="219" t="s">
        <v>646</v>
      </c>
      <c r="E260" s="220" t="s">
        <v>865</v>
      </c>
      <c r="F260" s="221" t="s">
        <v>866</v>
      </c>
      <c r="G260" s="222" t="s">
        <v>505</v>
      </c>
      <c r="H260" s="223">
        <v>52.53</v>
      </c>
      <c r="I260" s="224"/>
      <c r="J260" s="225">
        <f>ROUND(I260*H260,2)</f>
        <v>0</v>
      </c>
      <c r="K260" s="221" t="s">
        <v>351</v>
      </c>
      <c r="L260" s="226"/>
      <c r="M260" s="227" t="s">
        <v>192</v>
      </c>
      <c r="N260" s="228" t="s">
        <v>215</v>
      </c>
      <c r="O260" s="36"/>
      <c r="P260" s="168">
        <f>O260*H260</f>
        <v>0</v>
      </c>
      <c r="Q260" s="168">
        <v>1</v>
      </c>
      <c r="R260" s="168">
        <f>Q260*H260</f>
        <v>52.53</v>
      </c>
      <c r="S260" s="168">
        <v>0</v>
      </c>
      <c r="T260" s="169">
        <f>S260*H260</f>
        <v>0</v>
      </c>
      <c r="AR260" s="18" t="s">
        <v>436</v>
      </c>
      <c r="AT260" s="18" t="s">
        <v>646</v>
      </c>
      <c r="AU260" s="18" t="s">
        <v>253</v>
      </c>
      <c r="AY260" s="18" t="s">
        <v>329</v>
      </c>
      <c r="BE260" s="170">
        <f>IF(N260="základní",J260,0)</f>
        <v>0</v>
      </c>
      <c r="BF260" s="170">
        <f>IF(N260="snížená",J260,0)</f>
        <v>0</v>
      </c>
      <c r="BG260" s="170">
        <f>IF(N260="zákl. přenesená",J260,0)</f>
        <v>0</v>
      </c>
      <c r="BH260" s="170">
        <f>IF(N260="sníž. přenesená",J260,0)</f>
        <v>0</v>
      </c>
      <c r="BI260" s="170">
        <f>IF(N260="nulová",J260,0)</f>
        <v>0</v>
      </c>
      <c r="BJ260" s="18" t="s">
        <v>194</v>
      </c>
      <c r="BK260" s="170">
        <f>ROUND(I260*H260,2)</f>
        <v>0</v>
      </c>
      <c r="BL260" s="18" t="s">
        <v>333</v>
      </c>
      <c r="BM260" s="18" t="s">
        <v>867</v>
      </c>
    </row>
    <row r="261" spans="2:47" s="1" customFormat="1" ht="22.5" customHeight="1">
      <c r="B261" s="35"/>
      <c r="D261" s="171" t="s">
        <v>335</v>
      </c>
      <c r="F261" s="172" t="s">
        <v>866</v>
      </c>
      <c r="I261" s="134"/>
      <c r="L261" s="35"/>
      <c r="M261" s="65"/>
      <c r="N261" s="36"/>
      <c r="O261" s="36"/>
      <c r="P261" s="36"/>
      <c r="Q261" s="36"/>
      <c r="R261" s="36"/>
      <c r="S261" s="36"/>
      <c r="T261" s="66"/>
      <c r="AT261" s="18" t="s">
        <v>335</v>
      </c>
      <c r="AU261" s="18" t="s">
        <v>253</v>
      </c>
    </row>
    <row r="262" spans="2:51" s="11" customFormat="1" ht="22.5" customHeight="1">
      <c r="B262" s="173"/>
      <c r="D262" s="171" t="s">
        <v>336</v>
      </c>
      <c r="E262" s="174" t="s">
        <v>192</v>
      </c>
      <c r="F262" s="175" t="s">
        <v>805</v>
      </c>
      <c r="H262" s="176" t="s">
        <v>192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6" t="s">
        <v>336</v>
      </c>
      <c r="AU262" s="176" t="s">
        <v>253</v>
      </c>
      <c r="AV262" s="11" t="s">
        <v>194</v>
      </c>
      <c r="AW262" s="11" t="s">
        <v>208</v>
      </c>
      <c r="AX262" s="11" t="s">
        <v>244</v>
      </c>
      <c r="AY262" s="176" t="s">
        <v>329</v>
      </c>
    </row>
    <row r="263" spans="2:51" s="11" customFormat="1" ht="22.5" customHeight="1">
      <c r="B263" s="173"/>
      <c r="D263" s="171" t="s">
        <v>336</v>
      </c>
      <c r="E263" s="174" t="s">
        <v>192</v>
      </c>
      <c r="F263" s="175" t="s">
        <v>777</v>
      </c>
      <c r="H263" s="176" t="s">
        <v>192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6" t="s">
        <v>336</v>
      </c>
      <c r="AU263" s="176" t="s">
        <v>253</v>
      </c>
      <c r="AV263" s="11" t="s">
        <v>194</v>
      </c>
      <c r="AW263" s="11" t="s">
        <v>208</v>
      </c>
      <c r="AX263" s="11" t="s">
        <v>244</v>
      </c>
      <c r="AY263" s="176" t="s">
        <v>329</v>
      </c>
    </row>
    <row r="264" spans="2:51" s="13" customFormat="1" ht="22.5" customHeight="1">
      <c r="B264" s="192"/>
      <c r="D264" s="171" t="s">
        <v>336</v>
      </c>
      <c r="E264" s="201" t="s">
        <v>192</v>
      </c>
      <c r="F264" s="202" t="s">
        <v>868</v>
      </c>
      <c r="H264" s="203">
        <v>35.02</v>
      </c>
      <c r="I264" s="197"/>
      <c r="L264" s="192"/>
      <c r="M264" s="198"/>
      <c r="N264" s="199"/>
      <c r="O264" s="199"/>
      <c r="P264" s="199"/>
      <c r="Q264" s="199"/>
      <c r="R264" s="199"/>
      <c r="S264" s="199"/>
      <c r="T264" s="200"/>
      <c r="AT264" s="201" t="s">
        <v>336</v>
      </c>
      <c r="AU264" s="201" t="s">
        <v>253</v>
      </c>
      <c r="AV264" s="13" t="s">
        <v>253</v>
      </c>
      <c r="AW264" s="13" t="s">
        <v>208</v>
      </c>
      <c r="AX264" s="13" t="s">
        <v>244</v>
      </c>
      <c r="AY264" s="201" t="s">
        <v>329</v>
      </c>
    </row>
    <row r="265" spans="2:51" s="11" customFormat="1" ht="22.5" customHeight="1">
      <c r="B265" s="173"/>
      <c r="D265" s="171" t="s">
        <v>336</v>
      </c>
      <c r="E265" s="174" t="s">
        <v>192</v>
      </c>
      <c r="F265" s="175" t="s">
        <v>780</v>
      </c>
      <c r="H265" s="176" t="s">
        <v>192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6" t="s">
        <v>336</v>
      </c>
      <c r="AU265" s="176" t="s">
        <v>253</v>
      </c>
      <c r="AV265" s="11" t="s">
        <v>194</v>
      </c>
      <c r="AW265" s="11" t="s">
        <v>208</v>
      </c>
      <c r="AX265" s="11" t="s">
        <v>244</v>
      </c>
      <c r="AY265" s="176" t="s">
        <v>329</v>
      </c>
    </row>
    <row r="266" spans="2:51" s="13" customFormat="1" ht="22.5" customHeight="1">
      <c r="B266" s="192"/>
      <c r="D266" s="171" t="s">
        <v>336</v>
      </c>
      <c r="E266" s="201" t="s">
        <v>192</v>
      </c>
      <c r="F266" s="202" t="s">
        <v>869</v>
      </c>
      <c r="H266" s="203">
        <v>9.27</v>
      </c>
      <c r="I266" s="197"/>
      <c r="L266" s="192"/>
      <c r="M266" s="198"/>
      <c r="N266" s="199"/>
      <c r="O266" s="199"/>
      <c r="P266" s="199"/>
      <c r="Q266" s="199"/>
      <c r="R266" s="199"/>
      <c r="S266" s="199"/>
      <c r="T266" s="200"/>
      <c r="AT266" s="201" t="s">
        <v>336</v>
      </c>
      <c r="AU266" s="201" t="s">
        <v>253</v>
      </c>
      <c r="AV266" s="13" t="s">
        <v>253</v>
      </c>
      <c r="AW266" s="13" t="s">
        <v>208</v>
      </c>
      <c r="AX266" s="13" t="s">
        <v>244</v>
      </c>
      <c r="AY266" s="201" t="s">
        <v>329</v>
      </c>
    </row>
    <row r="267" spans="2:51" s="11" customFormat="1" ht="22.5" customHeight="1">
      <c r="B267" s="173"/>
      <c r="D267" s="171" t="s">
        <v>336</v>
      </c>
      <c r="E267" s="174" t="s">
        <v>192</v>
      </c>
      <c r="F267" s="175" t="s">
        <v>782</v>
      </c>
      <c r="H267" s="176" t="s">
        <v>192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6" t="s">
        <v>336</v>
      </c>
      <c r="AU267" s="176" t="s">
        <v>253</v>
      </c>
      <c r="AV267" s="11" t="s">
        <v>194</v>
      </c>
      <c r="AW267" s="11" t="s">
        <v>208</v>
      </c>
      <c r="AX267" s="11" t="s">
        <v>244</v>
      </c>
      <c r="AY267" s="176" t="s">
        <v>329</v>
      </c>
    </row>
    <row r="268" spans="2:51" s="13" customFormat="1" ht="22.5" customHeight="1">
      <c r="B268" s="192"/>
      <c r="D268" s="171" t="s">
        <v>336</v>
      </c>
      <c r="E268" s="201" t="s">
        <v>192</v>
      </c>
      <c r="F268" s="202" t="s">
        <v>870</v>
      </c>
      <c r="H268" s="203">
        <v>8.24</v>
      </c>
      <c r="I268" s="197"/>
      <c r="L268" s="192"/>
      <c r="M268" s="198"/>
      <c r="N268" s="199"/>
      <c r="O268" s="199"/>
      <c r="P268" s="199"/>
      <c r="Q268" s="199"/>
      <c r="R268" s="199"/>
      <c r="S268" s="199"/>
      <c r="T268" s="200"/>
      <c r="AT268" s="201" t="s">
        <v>336</v>
      </c>
      <c r="AU268" s="201" t="s">
        <v>253</v>
      </c>
      <c r="AV268" s="13" t="s">
        <v>253</v>
      </c>
      <c r="AW268" s="13" t="s">
        <v>208</v>
      </c>
      <c r="AX268" s="13" t="s">
        <v>244</v>
      </c>
      <c r="AY268" s="201" t="s">
        <v>329</v>
      </c>
    </row>
    <row r="269" spans="2:51" s="12" customFormat="1" ht="22.5" customHeight="1">
      <c r="B269" s="181"/>
      <c r="D269" s="193" t="s">
        <v>336</v>
      </c>
      <c r="E269" s="212" t="s">
        <v>192</v>
      </c>
      <c r="F269" s="213" t="s">
        <v>346</v>
      </c>
      <c r="H269" s="214">
        <v>52.53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9" t="s">
        <v>336</v>
      </c>
      <c r="AU269" s="189" t="s">
        <v>253</v>
      </c>
      <c r="AV269" s="12" t="s">
        <v>333</v>
      </c>
      <c r="AW269" s="12" t="s">
        <v>208</v>
      </c>
      <c r="AX269" s="12" t="s">
        <v>194</v>
      </c>
      <c r="AY269" s="189" t="s">
        <v>329</v>
      </c>
    </row>
    <row r="270" spans="2:65" s="1" customFormat="1" ht="22.5" customHeight="1">
      <c r="B270" s="158"/>
      <c r="C270" s="159" t="s">
        <v>179</v>
      </c>
      <c r="D270" s="159" t="s">
        <v>330</v>
      </c>
      <c r="E270" s="160" t="s">
        <v>871</v>
      </c>
      <c r="F270" s="161" t="s">
        <v>872</v>
      </c>
      <c r="G270" s="162" t="s">
        <v>350</v>
      </c>
      <c r="H270" s="163">
        <v>29</v>
      </c>
      <c r="I270" s="164"/>
      <c r="J270" s="165">
        <f>ROUND(I270*H270,2)</f>
        <v>0</v>
      </c>
      <c r="K270" s="161" t="s">
        <v>192</v>
      </c>
      <c r="L270" s="35"/>
      <c r="M270" s="166" t="s">
        <v>192</v>
      </c>
      <c r="N270" s="167" t="s">
        <v>215</v>
      </c>
      <c r="O270" s="36"/>
      <c r="P270" s="168">
        <f>O270*H270</f>
        <v>0</v>
      </c>
      <c r="Q270" s="168">
        <v>0.151</v>
      </c>
      <c r="R270" s="168">
        <f>Q270*H270</f>
        <v>4.379</v>
      </c>
      <c r="S270" s="168">
        <v>0</v>
      </c>
      <c r="T270" s="169">
        <f>S270*H270</f>
        <v>0</v>
      </c>
      <c r="AR270" s="18" t="s">
        <v>333</v>
      </c>
      <c r="AT270" s="18" t="s">
        <v>330</v>
      </c>
      <c r="AU270" s="18" t="s">
        <v>253</v>
      </c>
      <c r="AY270" s="18" t="s">
        <v>329</v>
      </c>
      <c r="BE270" s="170">
        <f>IF(N270="základní",J270,0)</f>
        <v>0</v>
      </c>
      <c r="BF270" s="170">
        <f>IF(N270="snížená",J270,0)</f>
        <v>0</v>
      </c>
      <c r="BG270" s="170">
        <f>IF(N270="zákl. přenesená",J270,0)</f>
        <v>0</v>
      </c>
      <c r="BH270" s="170">
        <f>IF(N270="sníž. přenesená",J270,0)</f>
        <v>0</v>
      </c>
      <c r="BI270" s="170">
        <f>IF(N270="nulová",J270,0)</f>
        <v>0</v>
      </c>
      <c r="BJ270" s="18" t="s">
        <v>194</v>
      </c>
      <c r="BK270" s="170">
        <f>ROUND(I270*H270,2)</f>
        <v>0</v>
      </c>
      <c r="BL270" s="18" t="s">
        <v>333</v>
      </c>
      <c r="BM270" s="18" t="s">
        <v>873</v>
      </c>
    </row>
    <row r="271" spans="2:47" s="1" customFormat="1" ht="22.5" customHeight="1">
      <c r="B271" s="35"/>
      <c r="D271" s="171" t="s">
        <v>335</v>
      </c>
      <c r="F271" s="172" t="s">
        <v>872</v>
      </c>
      <c r="I271" s="134"/>
      <c r="L271" s="35"/>
      <c r="M271" s="65"/>
      <c r="N271" s="36"/>
      <c r="O271" s="36"/>
      <c r="P271" s="36"/>
      <c r="Q271" s="36"/>
      <c r="R271" s="36"/>
      <c r="S271" s="36"/>
      <c r="T271" s="66"/>
      <c r="AT271" s="18" t="s">
        <v>335</v>
      </c>
      <c r="AU271" s="18" t="s">
        <v>253</v>
      </c>
    </row>
    <row r="272" spans="2:51" s="11" customFormat="1" ht="22.5" customHeight="1">
      <c r="B272" s="173"/>
      <c r="D272" s="171" t="s">
        <v>336</v>
      </c>
      <c r="E272" s="174" t="s">
        <v>192</v>
      </c>
      <c r="F272" s="175" t="s">
        <v>828</v>
      </c>
      <c r="H272" s="176" t="s">
        <v>192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6" t="s">
        <v>336</v>
      </c>
      <c r="AU272" s="176" t="s">
        <v>253</v>
      </c>
      <c r="AV272" s="11" t="s">
        <v>194</v>
      </c>
      <c r="AW272" s="11" t="s">
        <v>208</v>
      </c>
      <c r="AX272" s="11" t="s">
        <v>244</v>
      </c>
      <c r="AY272" s="176" t="s">
        <v>329</v>
      </c>
    </row>
    <row r="273" spans="2:51" s="11" customFormat="1" ht="22.5" customHeight="1">
      <c r="B273" s="173"/>
      <c r="D273" s="171" t="s">
        <v>336</v>
      </c>
      <c r="E273" s="174" t="s">
        <v>192</v>
      </c>
      <c r="F273" s="175" t="s">
        <v>833</v>
      </c>
      <c r="H273" s="176" t="s">
        <v>192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6" t="s">
        <v>336</v>
      </c>
      <c r="AU273" s="176" t="s">
        <v>253</v>
      </c>
      <c r="AV273" s="11" t="s">
        <v>194</v>
      </c>
      <c r="AW273" s="11" t="s">
        <v>208</v>
      </c>
      <c r="AX273" s="11" t="s">
        <v>244</v>
      </c>
      <c r="AY273" s="176" t="s">
        <v>329</v>
      </c>
    </row>
    <row r="274" spans="2:51" s="11" customFormat="1" ht="22.5" customHeight="1">
      <c r="B274" s="173"/>
      <c r="D274" s="171" t="s">
        <v>336</v>
      </c>
      <c r="E274" s="174" t="s">
        <v>192</v>
      </c>
      <c r="F274" s="175" t="s">
        <v>791</v>
      </c>
      <c r="H274" s="176" t="s">
        <v>192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6" t="s">
        <v>336</v>
      </c>
      <c r="AU274" s="176" t="s">
        <v>253</v>
      </c>
      <c r="AV274" s="11" t="s">
        <v>194</v>
      </c>
      <c r="AW274" s="11" t="s">
        <v>208</v>
      </c>
      <c r="AX274" s="11" t="s">
        <v>244</v>
      </c>
      <c r="AY274" s="176" t="s">
        <v>329</v>
      </c>
    </row>
    <row r="275" spans="2:51" s="11" customFormat="1" ht="22.5" customHeight="1">
      <c r="B275" s="173"/>
      <c r="D275" s="171" t="s">
        <v>336</v>
      </c>
      <c r="E275" s="174" t="s">
        <v>192</v>
      </c>
      <c r="F275" s="175" t="s">
        <v>874</v>
      </c>
      <c r="H275" s="176" t="s">
        <v>192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6" t="s">
        <v>336</v>
      </c>
      <c r="AU275" s="176" t="s">
        <v>253</v>
      </c>
      <c r="AV275" s="11" t="s">
        <v>194</v>
      </c>
      <c r="AW275" s="11" t="s">
        <v>208</v>
      </c>
      <c r="AX275" s="11" t="s">
        <v>244</v>
      </c>
      <c r="AY275" s="176" t="s">
        <v>329</v>
      </c>
    </row>
    <row r="276" spans="2:51" s="13" customFormat="1" ht="22.5" customHeight="1">
      <c r="B276" s="192"/>
      <c r="D276" s="193" t="s">
        <v>336</v>
      </c>
      <c r="E276" s="194" t="s">
        <v>192</v>
      </c>
      <c r="F276" s="195" t="s">
        <v>875</v>
      </c>
      <c r="H276" s="196">
        <v>29</v>
      </c>
      <c r="I276" s="197"/>
      <c r="L276" s="192"/>
      <c r="M276" s="198"/>
      <c r="N276" s="199"/>
      <c r="O276" s="199"/>
      <c r="P276" s="199"/>
      <c r="Q276" s="199"/>
      <c r="R276" s="199"/>
      <c r="S276" s="199"/>
      <c r="T276" s="200"/>
      <c r="AT276" s="201" t="s">
        <v>336</v>
      </c>
      <c r="AU276" s="201" t="s">
        <v>253</v>
      </c>
      <c r="AV276" s="13" t="s">
        <v>253</v>
      </c>
      <c r="AW276" s="13" t="s">
        <v>208</v>
      </c>
      <c r="AX276" s="13" t="s">
        <v>194</v>
      </c>
      <c r="AY276" s="201" t="s">
        <v>329</v>
      </c>
    </row>
    <row r="277" spans="2:65" s="1" customFormat="1" ht="22.5" customHeight="1">
      <c r="B277" s="158"/>
      <c r="C277" s="219" t="s">
        <v>593</v>
      </c>
      <c r="D277" s="219" t="s">
        <v>646</v>
      </c>
      <c r="E277" s="220" t="s">
        <v>865</v>
      </c>
      <c r="F277" s="221" t="s">
        <v>866</v>
      </c>
      <c r="G277" s="222" t="s">
        <v>505</v>
      </c>
      <c r="H277" s="223">
        <v>5.974</v>
      </c>
      <c r="I277" s="224"/>
      <c r="J277" s="225">
        <f>ROUND(I277*H277,2)</f>
        <v>0</v>
      </c>
      <c r="K277" s="221" t="s">
        <v>351</v>
      </c>
      <c r="L277" s="226"/>
      <c r="M277" s="227" t="s">
        <v>192</v>
      </c>
      <c r="N277" s="228" t="s">
        <v>215</v>
      </c>
      <c r="O277" s="36"/>
      <c r="P277" s="168">
        <f>O277*H277</f>
        <v>0</v>
      </c>
      <c r="Q277" s="168">
        <v>1</v>
      </c>
      <c r="R277" s="168">
        <f>Q277*H277</f>
        <v>5.974</v>
      </c>
      <c r="S277" s="168">
        <v>0</v>
      </c>
      <c r="T277" s="169">
        <f>S277*H277</f>
        <v>0</v>
      </c>
      <c r="AR277" s="18" t="s">
        <v>436</v>
      </c>
      <c r="AT277" s="18" t="s">
        <v>646</v>
      </c>
      <c r="AU277" s="18" t="s">
        <v>253</v>
      </c>
      <c r="AY277" s="18" t="s">
        <v>329</v>
      </c>
      <c r="BE277" s="170">
        <f>IF(N277="základní",J277,0)</f>
        <v>0</v>
      </c>
      <c r="BF277" s="170">
        <f>IF(N277="snížená",J277,0)</f>
        <v>0</v>
      </c>
      <c r="BG277" s="170">
        <f>IF(N277="zákl. přenesená",J277,0)</f>
        <v>0</v>
      </c>
      <c r="BH277" s="170">
        <f>IF(N277="sníž. přenesená",J277,0)</f>
        <v>0</v>
      </c>
      <c r="BI277" s="170">
        <f>IF(N277="nulová",J277,0)</f>
        <v>0</v>
      </c>
      <c r="BJ277" s="18" t="s">
        <v>194</v>
      </c>
      <c r="BK277" s="170">
        <f>ROUND(I277*H277,2)</f>
        <v>0</v>
      </c>
      <c r="BL277" s="18" t="s">
        <v>333</v>
      </c>
      <c r="BM277" s="18" t="s">
        <v>876</v>
      </c>
    </row>
    <row r="278" spans="2:47" s="1" customFormat="1" ht="22.5" customHeight="1">
      <c r="B278" s="35"/>
      <c r="D278" s="171" t="s">
        <v>335</v>
      </c>
      <c r="F278" s="172" t="s">
        <v>866</v>
      </c>
      <c r="I278" s="134"/>
      <c r="L278" s="35"/>
      <c r="M278" s="65"/>
      <c r="N278" s="36"/>
      <c r="O278" s="36"/>
      <c r="P278" s="36"/>
      <c r="Q278" s="36"/>
      <c r="R278" s="36"/>
      <c r="S278" s="36"/>
      <c r="T278" s="66"/>
      <c r="AT278" s="18" t="s">
        <v>335</v>
      </c>
      <c r="AU278" s="18" t="s">
        <v>253</v>
      </c>
    </row>
    <row r="279" spans="2:51" s="11" customFormat="1" ht="22.5" customHeight="1">
      <c r="B279" s="173"/>
      <c r="D279" s="171" t="s">
        <v>336</v>
      </c>
      <c r="E279" s="174" t="s">
        <v>192</v>
      </c>
      <c r="F279" s="175" t="s">
        <v>877</v>
      </c>
      <c r="H279" s="176" t="s">
        <v>192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6" t="s">
        <v>336</v>
      </c>
      <c r="AU279" s="176" t="s">
        <v>253</v>
      </c>
      <c r="AV279" s="11" t="s">
        <v>194</v>
      </c>
      <c r="AW279" s="11" t="s">
        <v>208</v>
      </c>
      <c r="AX279" s="11" t="s">
        <v>244</v>
      </c>
      <c r="AY279" s="176" t="s">
        <v>329</v>
      </c>
    </row>
    <row r="280" spans="2:51" s="13" customFormat="1" ht="22.5" customHeight="1">
      <c r="B280" s="192"/>
      <c r="D280" s="193" t="s">
        <v>336</v>
      </c>
      <c r="E280" s="194" t="s">
        <v>192</v>
      </c>
      <c r="F280" s="195" t="s">
        <v>878</v>
      </c>
      <c r="H280" s="196">
        <v>5.974</v>
      </c>
      <c r="I280" s="197"/>
      <c r="L280" s="192"/>
      <c r="M280" s="198"/>
      <c r="N280" s="199"/>
      <c r="O280" s="199"/>
      <c r="P280" s="199"/>
      <c r="Q280" s="199"/>
      <c r="R280" s="199"/>
      <c r="S280" s="199"/>
      <c r="T280" s="200"/>
      <c r="AT280" s="201" t="s">
        <v>336</v>
      </c>
      <c r="AU280" s="201" t="s">
        <v>253</v>
      </c>
      <c r="AV280" s="13" t="s">
        <v>253</v>
      </c>
      <c r="AW280" s="13" t="s">
        <v>208</v>
      </c>
      <c r="AX280" s="13" t="s">
        <v>194</v>
      </c>
      <c r="AY280" s="201" t="s">
        <v>329</v>
      </c>
    </row>
    <row r="281" spans="2:65" s="1" customFormat="1" ht="31.5" customHeight="1">
      <c r="B281" s="158"/>
      <c r="C281" s="159" t="s">
        <v>599</v>
      </c>
      <c r="D281" s="159" t="s">
        <v>330</v>
      </c>
      <c r="E281" s="160" t="s">
        <v>879</v>
      </c>
      <c r="F281" s="161" t="s">
        <v>880</v>
      </c>
      <c r="G281" s="162" t="s">
        <v>350</v>
      </c>
      <c r="H281" s="163">
        <v>153</v>
      </c>
      <c r="I281" s="164"/>
      <c r="J281" s="165">
        <f>ROUND(I281*H281,2)</f>
        <v>0</v>
      </c>
      <c r="K281" s="161" t="s">
        <v>192</v>
      </c>
      <c r="L281" s="35"/>
      <c r="M281" s="166" t="s">
        <v>192</v>
      </c>
      <c r="N281" s="167" t="s">
        <v>215</v>
      </c>
      <c r="O281" s="36"/>
      <c r="P281" s="168">
        <f>O281*H281</f>
        <v>0</v>
      </c>
      <c r="Q281" s="168">
        <v>0.262</v>
      </c>
      <c r="R281" s="168">
        <f>Q281*H281</f>
        <v>40.086</v>
      </c>
      <c r="S281" s="168">
        <v>0</v>
      </c>
      <c r="T281" s="169">
        <f>S281*H281</f>
        <v>0</v>
      </c>
      <c r="AR281" s="18" t="s">
        <v>333</v>
      </c>
      <c r="AT281" s="18" t="s">
        <v>330</v>
      </c>
      <c r="AU281" s="18" t="s">
        <v>253</v>
      </c>
      <c r="AY281" s="18" t="s">
        <v>329</v>
      </c>
      <c r="BE281" s="170">
        <f>IF(N281="základní",J281,0)</f>
        <v>0</v>
      </c>
      <c r="BF281" s="170">
        <f>IF(N281="snížená",J281,0)</f>
        <v>0</v>
      </c>
      <c r="BG281" s="170">
        <f>IF(N281="zákl. přenesená",J281,0)</f>
        <v>0</v>
      </c>
      <c r="BH281" s="170">
        <f>IF(N281="sníž. přenesená",J281,0)</f>
        <v>0</v>
      </c>
      <c r="BI281" s="170">
        <f>IF(N281="nulová",J281,0)</f>
        <v>0</v>
      </c>
      <c r="BJ281" s="18" t="s">
        <v>194</v>
      </c>
      <c r="BK281" s="170">
        <f>ROUND(I281*H281,2)</f>
        <v>0</v>
      </c>
      <c r="BL281" s="18" t="s">
        <v>333</v>
      </c>
      <c r="BM281" s="18" t="s">
        <v>881</v>
      </c>
    </row>
    <row r="282" spans="2:47" s="1" customFormat="1" ht="30" customHeight="1">
      <c r="B282" s="35"/>
      <c r="D282" s="171" t="s">
        <v>335</v>
      </c>
      <c r="F282" s="172" t="s">
        <v>880</v>
      </c>
      <c r="I282" s="134"/>
      <c r="L282" s="35"/>
      <c r="M282" s="65"/>
      <c r="N282" s="36"/>
      <c r="O282" s="36"/>
      <c r="P282" s="36"/>
      <c r="Q282" s="36"/>
      <c r="R282" s="36"/>
      <c r="S282" s="36"/>
      <c r="T282" s="66"/>
      <c r="AT282" s="18" t="s">
        <v>335</v>
      </c>
      <c r="AU282" s="18" t="s">
        <v>253</v>
      </c>
    </row>
    <row r="283" spans="2:51" s="11" customFormat="1" ht="22.5" customHeight="1">
      <c r="B283" s="173"/>
      <c r="D283" s="171" t="s">
        <v>336</v>
      </c>
      <c r="E283" s="174" t="s">
        <v>192</v>
      </c>
      <c r="F283" s="175" t="s">
        <v>828</v>
      </c>
      <c r="H283" s="176" t="s">
        <v>192</v>
      </c>
      <c r="I283" s="177"/>
      <c r="L283" s="173"/>
      <c r="M283" s="178"/>
      <c r="N283" s="179"/>
      <c r="O283" s="179"/>
      <c r="P283" s="179"/>
      <c r="Q283" s="179"/>
      <c r="R283" s="179"/>
      <c r="S283" s="179"/>
      <c r="T283" s="180"/>
      <c r="AT283" s="176" t="s">
        <v>336</v>
      </c>
      <c r="AU283" s="176" t="s">
        <v>253</v>
      </c>
      <c r="AV283" s="11" t="s">
        <v>194</v>
      </c>
      <c r="AW283" s="11" t="s">
        <v>208</v>
      </c>
      <c r="AX283" s="11" t="s">
        <v>244</v>
      </c>
      <c r="AY283" s="176" t="s">
        <v>329</v>
      </c>
    </row>
    <row r="284" spans="2:51" s="11" customFormat="1" ht="22.5" customHeight="1">
      <c r="B284" s="173"/>
      <c r="D284" s="171" t="s">
        <v>336</v>
      </c>
      <c r="E284" s="174" t="s">
        <v>192</v>
      </c>
      <c r="F284" s="175" t="s">
        <v>833</v>
      </c>
      <c r="H284" s="176" t="s">
        <v>192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6" t="s">
        <v>336</v>
      </c>
      <c r="AU284" s="176" t="s">
        <v>253</v>
      </c>
      <c r="AV284" s="11" t="s">
        <v>194</v>
      </c>
      <c r="AW284" s="11" t="s">
        <v>208</v>
      </c>
      <c r="AX284" s="11" t="s">
        <v>244</v>
      </c>
      <c r="AY284" s="176" t="s">
        <v>329</v>
      </c>
    </row>
    <row r="285" spans="2:51" s="11" customFormat="1" ht="22.5" customHeight="1">
      <c r="B285" s="173"/>
      <c r="D285" s="171" t="s">
        <v>336</v>
      </c>
      <c r="E285" s="174" t="s">
        <v>192</v>
      </c>
      <c r="F285" s="175" t="s">
        <v>791</v>
      </c>
      <c r="H285" s="176" t="s">
        <v>192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6" t="s">
        <v>336</v>
      </c>
      <c r="AU285" s="176" t="s">
        <v>253</v>
      </c>
      <c r="AV285" s="11" t="s">
        <v>194</v>
      </c>
      <c r="AW285" s="11" t="s">
        <v>208</v>
      </c>
      <c r="AX285" s="11" t="s">
        <v>244</v>
      </c>
      <c r="AY285" s="176" t="s">
        <v>329</v>
      </c>
    </row>
    <row r="286" spans="2:51" s="11" customFormat="1" ht="22.5" customHeight="1">
      <c r="B286" s="173"/>
      <c r="D286" s="171" t="s">
        <v>336</v>
      </c>
      <c r="E286" s="174" t="s">
        <v>192</v>
      </c>
      <c r="F286" s="175" t="s">
        <v>882</v>
      </c>
      <c r="H286" s="176" t="s">
        <v>192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6" t="s">
        <v>336</v>
      </c>
      <c r="AU286" s="176" t="s">
        <v>253</v>
      </c>
      <c r="AV286" s="11" t="s">
        <v>194</v>
      </c>
      <c r="AW286" s="11" t="s">
        <v>208</v>
      </c>
      <c r="AX286" s="11" t="s">
        <v>244</v>
      </c>
      <c r="AY286" s="176" t="s">
        <v>329</v>
      </c>
    </row>
    <row r="287" spans="2:51" s="13" customFormat="1" ht="22.5" customHeight="1">
      <c r="B287" s="192"/>
      <c r="D287" s="193" t="s">
        <v>336</v>
      </c>
      <c r="E287" s="194" t="s">
        <v>192</v>
      </c>
      <c r="F287" s="195" t="s">
        <v>883</v>
      </c>
      <c r="H287" s="196">
        <v>153</v>
      </c>
      <c r="I287" s="197"/>
      <c r="L287" s="192"/>
      <c r="M287" s="198"/>
      <c r="N287" s="199"/>
      <c r="O287" s="199"/>
      <c r="P287" s="199"/>
      <c r="Q287" s="199"/>
      <c r="R287" s="199"/>
      <c r="S287" s="199"/>
      <c r="T287" s="200"/>
      <c r="AT287" s="201" t="s">
        <v>336</v>
      </c>
      <c r="AU287" s="201" t="s">
        <v>253</v>
      </c>
      <c r="AV287" s="13" t="s">
        <v>253</v>
      </c>
      <c r="AW287" s="13" t="s">
        <v>208</v>
      </c>
      <c r="AX287" s="13" t="s">
        <v>194</v>
      </c>
      <c r="AY287" s="201" t="s">
        <v>329</v>
      </c>
    </row>
    <row r="288" spans="2:65" s="1" customFormat="1" ht="22.5" customHeight="1">
      <c r="B288" s="158"/>
      <c r="C288" s="219" t="s">
        <v>605</v>
      </c>
      <c r="D288" s="219" t="s">
        <v>646</v>
      </c>
      <c r="E288" s="220" t="s">
        <v>884</v>
      </c>
      <c r="F288" s="221" t="s">
        <v>885</v>
      </c>
      <c r="G288" s="222" t="s">
        <v>350</v>
      </c>
      <c r="H288" s="223">
        <v>156.06</v>
      </c>
      <c r="I288" s="224"/>
      <c r="J288" s="225">
        <f>ROUND(I288*H288,2)</f>
        <v>0</v>
      </c>
      <c r="K288" s="221" t="s">
        <v>351</v>
      </c>
      <c r="L288" s="226"/>
      <c r="M288" s="227" t="s">
        <v>192</v>
      </c>
      <c r="N288" s="228" t="s">
        <v>215</v>
      </c>
      <c r="O288" s="36"/>
      <c r="P288" s="168">
        <f>O288*H288</f>
        <v>0</v>
      </c>
      <c r="Q288" s="168">
        <v>0.184</v>
      </c>
      <c r="R288" s="168">
        <f>Q288*H288</f>
        <v>28.71504</v>
      </c>
      <c r="S288" s="168">
        <v>0</v>
      </c>
      <c r="T288" s="169">
        <f>S288*H288</f>
        <v>0</v>
      </c>
      <c r="AR288" s="18" t="s">
        <v>436</v>
      </c>
      <c r="AT288" s="18" t="s">
        <v>646</v>
      </c>
      <c r="AU288" s="18" t="s">
        <v>253</v>
      </c>
      <c r="AY288" s="18" t="s">
        <v>329</v>
      </c>
      <c r="BE288" s="170">
        <f>IF(N288="základní",J288,0)</f>
        <v>0</v>
      </c>
      <c r="BF288" s="170">
        <f>IF(N288="snížená",J288,0)</f>
        <v>0</v>
      </c>
      <c r="BG288" s="170">
        <f>IF(N288="zákl. přenesená",J288,0)</f>
        <v>0</v>
      </c>
      <c r="BH288" s="170">
        <f>IF(N288="sníž. přenesená",J288,0)</f>
        <v>0</v>
      </c>
      <c r="BI288" s="170">
        <f>IF(N288="nulová",J288,0)</f>
        <v>0</v>
      </c>
      <c r="BJ288" s="18" t="s">
        <v>194</v>
      </c>
      <c r="BK288" s="170">
        <f>ROUND(I288*H288,2)</f>
        <v>0</v>
      </c>
      <c r="BL288" s="18" t="s">
        <v>333</v>
      </c>
      <c r="BM288" s="18" t="s">
        <v>886</v>
      </c>
    </row>
    <row r="289" spans="2:47" s="1" customFormat="1" ht="22.5" customHeight="1">
      <c r="B289" s="35"/>
      <c r="D289" s="171" t="s">
        <v>335</v>
      </c>
      <c r="F289" s="172" t="s">
        <v>885</v>
      </c>
      <c r="I289" s="134"/>
      <c r="L289" s="35"/>
      <c r="M289" s="65"/>
      <c r="N289" s="36"/>
      <c r="O289" s="36"/>
      <c r="P289" s="36"/>
      <c r="Q289" s="36"/>
      <c r="R289" s="36"/>
      <c r="S289" s="36"/>
      <c r="T289" s="66"/>
      <c r="AT289" s="18" t="s">
        <v>335</v>
      </c>
      <c r="AU289" s="18" t="s">
        <v>253</v>
      </c>
    </row>
    <row r="290" spans="2:51" s="11" customFormat="1" ht="22.5" customHeight="1">
      <c r="B290" s="173"/>
      <c r="D290" s="171" t="s">
        <v>336</v>
      </c>
      <c r="E290" s="174" t="s">
        <v>192</v>
      </c>
      <c r="F290" s="175" t="s">
        <v>833</v>
      </c>
      <c r="H290" s="176" t="s">
        <v>192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6" t="s">
        <v>336</v>
      </c>
      <c r="AU290" s="176" t="s">
        <v>253</v>
      </c>
      <c r="AV290" s="11" t="s">
        <v>194</v>
      </c>
      <c r="AW290" s="11" t="s">
        <v>208</v>
      </c>
      <c r="AX290" s="11" t="s">
        <v>244</v>
      </c>
      <c r="AY290" s="176" t="s">
        <v>329</v>
      </c>
    </row>
    <row r="291" spans="2:51" s="11" customFormat="1" ht="22.5" customHeight="1">
      <c r="B291" s="173"/>
      <c r="D291" s="171" t="s">
        <v>336</v>
      </c>
      <c r="E291" s="174" t="s">
        <v>192</v>
      </c>
      <c r="F291" s="175" t="s">
        <v>887</v>
      </c>
      <c r="H291" s="176" t="s">
        <v>192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6" t="s">
        <v>336</v>
      </c>
      <c r="AU291" s="176" t="s">
        <v>253</v>
      </c>
      <c r="AV291" s="11" t="s">
        <v>194</v>
      </c>
      <c r="AW291" s="11" t="s">
        <v>208</v>
      </c>
      <c r="AX291" s="11" t="s">
        <v>244</v>
      </c>
      <c r="AY291" s="176" t="s">
        <v>329</v>
      </c>
    </row>
    <row r="292" spans="2:51" s="11" customFormat="1" ht="22.5" customHeight="1">
      <c r="B292" s="173"/>
      <c r="D292" s="171" t="s">
        <v>336</v>
      </c>
      <c r="E292" s="174" t="s">
        <v>192</v>
      </c>
      <c r="F292" s="175" t="s">
        <v>888</v>
      </c>
      <c r="H292" s="176" t="s">
        <v>192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6" t="s">
        <v>336</v>
      </c>
      <c r="AU292" s="176" t="s">
        <v>253</v>
      </c>
      <c r="AV292" s="11" t="s">
        <v>194</v>
      </c>
      <c r="AW292" s="11" t="s">
        <v>208</v>
      </c>
      <c r="AX292" s="11" t="s">
        <v>244</v>
      </c>
      <c r="AY292" s="176" t="s">
        <v>329</v>
      </c>
    </row>
    <row r="293" spans="2:51" s="13" customFormat="1" ht="22.5" customHeight="1">
      <c r="B293" s="192"/>
      <c r="D293" s="193" t="s">
        <v>336</v>
      </c>
      <c r="E293" s="194" t="s">
        <v>192</v>
      </c>
      <c r="F293" s="195" t="s">
        <v>889</v>
      </c>
      <c r="H293" s="196">
        <v>156.06</v>
      </c>
      <c r="I293" s="197"/>
      <c r="L293" s="192"/>
      <c r="M293" s="198"/>
      <c r="N293" s="199"/>
      <c r="O293" s="199"/>
      <c r="P293" s="199"/>
      <c r="Q293" s="199"/>
      <c r="R293" s="199"/>
      <c r="S293" s="199"/>
      <c r="T293" s="200"/>
      <c r="AT293" s="201" t="s">
        <v>336</v>
      </c>
      <c r="AU293" s="201" t="s">
        <v>253</v>
      </c>
      <c r="AV293" s="13" t="s">
        <v>253</v>
      </c>
      <c r="AW293" s="13" t="s">
        <v>208</v>
      </c>
      <c r="AX293" s="13" t="s">
        <v>194</v>
      </c>
      <c r="AY293" s="201" t="s">
        <v>329</v>
      </c>
    </row>
    <row r="294" spans="2:65" s="1" customFormat="1" ht="31.5" customHeight="1">
      <c r="B294" s="158"/>
      <c r="C294" s="159" t="s">
        <v>609</v>
      </c>
      <c r="D294" s="159" t="s">
        <v>330</v>
      </c>
      <c r="E294" s="160" t="s">
        <v>890</v>
      </c>
      <c r="F294" s="161" t="s">
        <v>891</v>
      </c>
      <c r="G294" s="162" t="s">
        <v>350</v>
      </c>
      <c r="H294" s="163">
        <v>116</v>
      </c>
      <c r="I294" s="164"/>
      <c r="J294" s="165">
        <f>ROUND(I294*H294,2)</f>
        <v>0</v>
      </c>
      <c r="K294" s="161" t="s">
        <v>192</v>
      </c>
      <c r="L294" s="35"/>
      <c r="M294" s="166" t="s">
        <v>192</v>
      </c>
      <c r="N294" s="167" t="s">
        <v>215</v>
      </c>
      <c r="O294" s="36"/>
      <c r="P294" s="168">
        <f>O294*H294</f>
        <v>0</v>
      </c>
      <c r="Q294" s="168">
        <v>0.129</v>
      </c>
      <c r="R294" s="168">
        <f>Q294*H294</f>
        <v>14.964</v>
      </c>
      <c r="S294" s="168">
        <v>0</v>
      </c>
      <c r="T294" s="169">
        <f>S294*H294</f>
        <v>0</v>
      </c>
      <c r="AR294" s="18" t="s">
        <v>333</v>
      </c>
      <c r="AT294" s="18" t="s">
        <v>330</v>
      </c>
      <c r="AU294" s="18" t="s">
        <v>253</v>
      </c>
      <c r="AY294" s="18" t="s">
        <v>329</v>
      </c>
      <c r="BE294" s="170">
        <f>IF(N294="základní",J294,0)</f>
        <v>0</v>
      </c>
      <c r="BF294" s="170">
        <f>IF(N294="snížená",J294,0)</f>
        <v>0</v>
      </c>
      <c r="BG294" s="170">
        <f>IF(N294="zákl. přenesená",J294,0)</f>
        <v>0</v>
      </c>
      <c r="BH294" s="170">
        <f>IF(N294="sníž. přenesená",J294,0)</f>
        <v>0</v>
      </c>
      <c r="BI294" s="170">
        <f>IF(N294="nulová",J294,0)</f>
        <v>0</v>
      </c>
      <c r="BJ294" s="18" t="s">
        <v>194</v>
      </c>
      <c r="BK294" s="170">
        <f>ROUND(I294*H294,2)</f>
        <v>0</v>
      </c>
      <c r="BL294" s="18" t="s">
        <v>333</v>
      </c>
      <c r="BM294" s="18" t="s">
        <v>892</v>
      </c>
    </row>
    <row r="295" spans="2:47" s="1" customFormat="1" ht="30" customHeight="1">
      <c r="B295" s="35"/>
      <c r="D295" s="171" t="s">
        <v>335</v>
      </c>
      <c r="F295" s="172" t="s">
        <v>891</v>
      </c>
      <c r="I295" s="134"/>
      <c r="L295" s="35"/>
      <c r="M295" s="65"/>
      <c r="N295" s="36"/>
      <c r="O295" s="36"/>
      <c r="P295" s="36"/>
      <c r="Q295" s="36"/>
      <c r="R295" s="36"/>
      <c r="S295" s="36"/>
      <c r="T295" s="66"/>
      <c r="AT295" s="18" t="s">
        <v>335</v>
      </c>
      <c r="AU295" s="18" t="s">
        <v>253</v>
      </c>
    </row>
    <row r="296" spans="2:51" s="11" customFormat="1" ht="22.5" customHeight="1">
      <c r="B296" s="173"/>
      <c r="D296" s="171" t="s">
        <v>336</v>
      </c>
      <c r="E296" s="174" t="s">
        <v>192</v>
      </c>
      <c r="F296" s="175" t="s">
        <v>828</v>
      </c>
      <c r="H296" s="176" t="s">
        <v>192</v>
      </c>
      <c r="I296" s="177"/>
      <c r="L296" s="173"/>
      <c r="M296" s="178"/>
      <c r="N296" s="179"/>
      <c r="O296" s="179"/>
      <c r="P296" s="179"/>
      <c r="Q296" s="179"/>
      <c r="R296" s="179"/>
      <c r="S296" s="179"/>
      <c r="T296" s="180"/>
      <c r="AT296" s="176" t="s">
        <v>336</v>
      </c>
      <c r="AU296" s="176" t="s">
        <v>253</v>
      </c>
      <c r="AV296" s="11" t="s">
        <v>194</v>
      </c>
      <c r="AW296" s="11" t="s">
        <v>208</v>
      </c>
      <c r="AX296" s="11" t="s">
        <v>244</v>
      </c>
      <c r="AY296" s="176" t="s">
        <v>329</v>
      </c>
    </row>
    <row r="297" spans="2:51" s="11" customFormat="1" ht="22.5" customHeight="1">
      <c r="B297" s="173"/>
      <c r="D297" s="171" t="s">
        <v>336</v>
      </c>
      <c r="E297" s="174" t="s">
        <v>192</v>
      </c>
      <c r="F297" s="175" t="s">
        <v>833</v>
      </c>
      <c r="H297" s="176" t="s">
        <v>192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6" t="s">
        <v>336</v>
      </c>
      <c r="AU297" s="176" t="s">
        <v>253</v>
      </c>
      <c r="AV297" s="11" t="s">
        <v>194</v>
      </c>
      <c r="AW297" s="11" t="s">
        <v>208</v>
      </c>
      <c r="AX297" s="11" t="s">
        <v>244</v>
      </c>
      <c r="AY297" s="176" t="s">
        <v>329</v>
      </c>
    </row>
    <row r="298" spans="2:51" s="11" customFormat="1" ht="22.5" customHeight="1">
      <c r="B298" s="173"/>
      <c r="D298" s="171" t="s">
        <v>336</v>
      </c>
      <c r="E298" s="174" t="s">
        <v>192</v>
      </c>
      <c r="F298" s="175" t="s">
        <v>791</v>
      </c>
      <c r="H298" s="176" t="s">
        <v>192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6" t="s">
        <v>336</v>
      </c>
      <c r="AU298" s="176" t="s">
        <v>253</v>
      </c>
      <c r="AV298" s="11" t="s">
        <v>194</v>
      </c>
      <c r="AW298" s="11" t="s">
        <v>208</v>
      </c>
      <c r="AX298" s="11" t="s">
        <v>244</v>
      </c>
      <c r="AY298" s="176" t="s">
        <v>329</v>
      </c>
    </row>
    <row r="299" spans="2:51" s="11" customFormat="1" ht="22.5" customHeight="1">
      <c r="B299" s="173"/>
      <c r="D299" s="171" t="s">
        <v>336</v>
      </c>
      <c r="E299" s="174" t="s">
        <v>192</v>
      </c>
      <c r="F299" s="175" t="s">
        <v>893</v>
      </c>
      <c r="H299" s="176" t="s">
        <v>192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6" t="s">
        <v>336</v>
      </c>
      <c r="AU299" s="176" t="s">
        <v>253</v>
      </c>
      <c r="AV299" s="11" t="s">
        <v>194</v>
      </c>
      <c r="AW299" s="11" t="s">
        <v>208</v>
      </c>
      <c r="AX299" s="11" t="s">
        <v>244</v>
      </c>
      <c r="AY299" s="176" t="s">
        <v>329</v>
      </c>
    </row>
    <row r="300" spans="2:51" s="13" customFormat="1" ht="22.5" customHeight="1">
      <c r="B300" s="192"/>
      <c r="D300" s="193" t="s">
        <v>336</v>
      </c>
      <c r="E300" s="194" t="s">
        <v>192</v>
      </c>
      <c r="F300" s="195" t="s">
        <v>894</v>
      </c>
      <c r="H300" s="196">
        <v>116</v>
      </c>
      <c r="I300" s="197"/>
      <c r="L300" s="192"/>
      <c r="M300" s="198"/>
      <c r="N300" s="199"/>
      <c r="O300" s="199"/>
      <c r="P300" s="199"/>
      <c r="Q300" s="199"/>
      <c r="R300" s="199"/>
      <c r="S300" s="199"/>
      <c r="T300" s="200"/>
      <c r="AT300" s="201" t="s">
        <v>336</v>
      </c>
      <c r="AU300" s="201" t="s">
        <v>253</v>
      </c>
      <c r="AV300" s="13" t="s">
        <v>253</v>
      </c>
      <c r="AW300" s="13" t="s">
        <v>208</v>
      </c>
      <c r="AX300" s="13" t="s">
        <v>194</v>
      </c>
      <c r="AY300" s="201" t="s">
        <v>329</v>
      </c>
    </row>
    <row r="301" spans="2:65" s="1" customFormat="1" ht="31.5" customHeight="1">
      <c r="B301" s="158"/>
      <c r="C301" s="219" t="s">
        <v>615</v>
      </c>
      <c r="D301" s="219" t="s">
        <v>646</v>
      </c>
      <c r="E301" s="220" t="s">
        <v>895</v>
      </c>
      <c r="F301" s="221" t="s">
        <v>896</v>
      </c>
      <c r="G301" s="222" t="s">
        <v>350</v>
      </c>
      <c r="H301" s="223">
        <v>120.64</v>
      </c>
      <c r="I301" s="224"/>
      <c r="J301" s="225">
        <f>ROUND(I301*H301,2)</f>
        <v>0</v>
      </c>
      <c r="K301" s="221" t="s">
        <v>192</v>
      </c>
      <c r="L301" s="226"/>
      <c r="M301" s="227" t="s">
        <v>192</v>
      </c>
      <c r="N301" s="228" t="s">
        <v>215</v>
      </c>
      <c r="O301" s="36"/>
      <c r="P301" s="168">
        <f>O301*H301</f>
        <v>0</v>
      </c>
      <c r="Q301" s="168">
        <v>0.225</v>
      </c>
      <c r="R301" s="168">
        <f>Q301*H301</f>
        <v>27.144000000000002</v>
      </c>
      <c r="S301" s="168">
        <v>0</v>
      </c>
      <c r="T301" s="169">
        <f>S301*H301</f>
        <v>0</v>
      </c>
      <c r="AR301" s="18" t="s">
        <v>436</v>
      </c>
      <c r="AT301" s="18" t="s">
        <v>646</v>
      </c>
      <c r="AU301" s="18" t="s">
        <v>253</v>
      </c>
      <c r="AY301" s="18" t="s">
        <v>329</v>
      </c>
      <c r="BE301" s="170">
        <f>IF(N301="základní",J301,0)</f>
        <v>0</v>
      </c>
      <c r="BF301" s="170">
        <f>IF(N301="snížená",J301,0)</f>
        <v>0</v>
      </c>
      <c r="BG301" s="170">
        <f>IF(N301="zákl. přenesená",J301,0)</f>
        <v>0</v>
      </c>
      <c r="BH301" s="170">
        <f>IF(N301="sníž. přenesená",J301,0)</f>
        <v>0</v>
      </c>
      <c r="BI301" s="170">
        <f>IF(N301="nulová",J301,0)</f>
        <v>0</v>
      </c>
      <c r="BJ301" s="18" t="s">
        <v>194</v>
      </c>
      <c r="BK301" s="170">
        <f>ROUND(I301*H301,2)</f>
        <v>0</v>
      </c>
      <c r="BL301" s="18" t="s">
        <v>333</v>
      </c>
      <c r="BM301" s="18" t="s">
        <v>897</v>
      </c>
    </row>
    <row r="302" spans="2:47" s="1" customFormat="1" ht="22.5" customHeight="1">
      <c r="B302" s="35"/>
      <c r="D302" s="171" t="s">
        <v>335</v>
      </c>
      <c r="F302" s="172" t="s">
        <v>896</v>
      </c>
      <c r="I302" s="134"/>
      <c r="L302" s="35"/>
      <c r="M302" s="65"/>
      <c r="N302" s="36"/>
      <c r="O302" s="36"/>
      <c r="P302" s="36"/>
      <c r="Q302" s="36"/>
      <c r="R302" s="36"/>
      <c r="S302" s="36"/>
      <c r="T302" s="66"/>
      <c r="AT302" s="18" t="s">
        <v>335</v>
      </c>
      <c r="AU302" s="18" t="s">
        <v>253</v>
      </c>
    </row>
    <row r="303" spans="2:51" s="11" customFormat="1" ht="22.5" customHeight="1">
      <c r="B303" s="173"/>
      <c r="D303" s="171" t="s">
        <v>336</v>
      </c>
      <c r="E303" s="174" t="s">
        <v>192</v>
      </c>
      <c r="F303" s="175" t="s">
        <v>898</v>
      </c>
      <c r="H303" s="176" t="s">
        <v>192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6" t="s">
        <v>336</v>
      </c>
      <c r="AU303" s="176" t="s">
        <v>253</v>
      </c>
      <c r="AV303" s="11" t="s">
        <v>194</v>
      </c>
      <c r="AW303" s="11" t="s">
        <v>208</v>
      </c>
      <c r="AX303" s="11" t="s">
        <v>244</v>
      </c>
      <c r="AY303" s="176" t="s">
        <v>329</v>
      </c>
    </row>
    <row r="304" spans="2:51" s="11" customFormat="1" ht="22.5" customHeight="1">
      <c r="B304" s="173"/>
      <c r="D304" s="171" t="s">
        <v>336</v>
      </c>
      <c r="E304" s="174" t="s">
        <v>192</v>
      </c>
      <c r="F304" s="175" t="s">
        <v>833</v>
      </c>
      <c r="H304" s="176" t="s">
        <v>192</v>
      </c>
      <c r="I304" s="177"/>
      <c r="L304" s="173"/>
      <c r="M304" s="178"/>
      <c r="N304" s="179"/>
      <c r="O304" s="179"/>
      <c r="P304" s="179"/>
      <c r="Q304" s="179"/>
      <c r="R304" s="179"/>
      <c r="S304" s="179"/>
      <c r="T304" s="180"/>
      <c r="AT304" s="176" t="s">
        <v>336</v>
      </c>
      <c r="AU304" s="176" t="s">
        <v>253</v>
      </c>
      <c r="AV304" s="11" t="s">
        <v>194</v>
      </c>
      <c r="AW304" s="11" t="s">
        <v>208</v>
      </c>
      <c r="AX304" s="11" t="s">
        <v>244</v>
      </c>
      <c r="AY304" s="176" t="s">
        <v>329</v>
      </c>
    </row>
    <row r="305" spans="2:51" s="11" customFormat="1" ht="22.5" customHeight="1">
      <c r="B305" s="173"/>
      <c r="D305" s="171" t="s">
        <v>336</v>
      </c>
      <c r="E305" s="174" t="s">
        <v>192</v>
      </c>
      <c r="F305" s="175" t="s">
        <v>893</v>
      </c>
      <c r="H305" s="176" t="s">
        <v>192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6" t="s">
        <v>336</v>
      </c>
      <c r="AU305" s="176" t="s">
        <v>253</v>
      </c>
      <c r="AV305" s="11" t="s">
        <v>194</v>
      </c>
      <c r="AW305" s="11" t="s">
        <v>208</v>
      </c>
      <c r="AX305" s="11" t="s">
        <v>244</v>
      </c>
      <c r="AY305" s="176" t="s">
        <v>329</v>
      </c>
    </row>
    <row r="306" spans="2:51" s="13" customFormat="1" ht="22.5" customHeight="1">
      <c r="B306" s="192"/>
      <c r="D306" s="193" t="s">
        <v>336</v>
      </c>
      <c r="E306" s="194" t="s">
        <v>192</v>
      </c>
      <c r="F306" s="195" t="s">
        <v>899</v>
      </c>
      <c r="H306" s="196">
        <v>120.64</v>
      </c>
      <c r="I306" s="197"/>
      <c r="L306" s="192"/>
      <c r="M306" s="198"/>
      <c r="N306" s="199"/>
      <c r="O306" s="199"/>
      <c r="P306" s="199"/>
      <c r="Q306" s="199"/>
      <c r="R306" s="199"/>
      <c r="S306" s="199"/>
      <c r="T306" s="200"/>
      <c r="AT306" s="201" t="s">
        <v>336</v>
      </c>
      <c r="AU306" s="201" t="s">
        <v>253</v>
      </c>
      <c r="AV306" s="13" t="s">
        <v>253</v>
      </c>
      <c r="AW306" s="13" t="s">
        <v>208</v>
      </c>
      <c r="AX306" s="13" t="s">
        <v>194</v>
      </c>
      <c r="AY306" s="201" t="s">
        <v>329</v>
      </c>
    </row>
    <row r="307" spans="2:65" s="1" customFormat="1" ht="31.5" customHeight="1">
      <c r="B307" s="158"/>
      <c r="C307" s="159" t="s">
        <v>621</v>
      </c>
      <c r="D307" s="159" t="s">
        <v>330</v>
      </c>
      <c r="E307" s="160" t="s">
        <v>900</v>
      </c>
      <c r="F307" s="161" t="s">
        <v>901</v>
      </c>
      <c r="G307" s="162" t="s">
        <v>350</v>
      </c>
      <c r="H307" s="163">
        <v>24</v>
      </c>
      <c r="I307" s="164"/>
      <c r="J307" s="165">
        <f>ROUND(I307*H307,2)</f>
        <v>0</v>
      </c>
      <c r="K307" s="161" t="s">
        <v>192</v>
      </c>
      <c r="L307" s="35"/>
      <c r="M307" s="166" t="s">
        <v>192</v>
      </c>
      <c r="N307" s="167" t="s">
        <v>215</v>
      </c>
      <c r="O307" s="36"/>
      <c r="P307" s="168">
        <f>O307*H307</f>
        <v>0</v>
      </c>
      <c r="Q307" s="168">
        <v>0.346</v>
      </c>
      <c r="R307" s="168">
        <f>Q307*H307</f>
        <v>8.303999999999998</v>
      </c>
      <c r="S307" s="168">
        <v>0</v>
      </c>
      <c r="T307" s="169">
        <f>S307*H307</f>
        <v>0</v>
      </c>
      <c r="AR307" s="18" t="s">
        <v>333</v>
      </c>
      <c r="AT307" s="18" t="s">
        <v>330</v>
      </c>
      <c r="AU307" s="18" t="s">
        <v>253</v>
      </c>
      <c r="AY307" s="18" t="s">
        <v>329</v>
      </c>
      <c r="BE307" s="170">
        <f>IF(N307="základní",J307,0)</f>
        <v>0</v>
      </c>
      <c r="BF307" s="170">
        <f>IF(N307="snížená",J307,0)</f>
        <v>0</v>
      </c>
      <c r="BG307" s="170">
        <f>IF(N307="zákl. přenesená",J307,0)</f>
        <v>0</v>
      </c>
      <c r="BH307" s="170">
        <f>IF(N307="sníž. přenesená",J307,0)</f>
        <v>0</v>
      </c>
      <c r="BI307" s="170">
        <f>IF(N307="nulová",J307,0)</f>
        <v>0</v>
      </c>
      <c r="BJ307" s="18" t="s">
        <v>194</v>
      </c>
      <c r="BK307" s="170">
        <f>ROUND(I307*H307,2)</f>
        <v>0</v>
      </c>
      <c r="BL307" s="18" t="s">
        <v>333</v>
      </c>
      <c r="BM307" s="18" t="s">
        <v>902</v>
      </c>
    </row>
    <row r="308" spans="2:47" s="1" customFormat="1" ht="30" customHeight="1">
      <c r="B308" s="35"/>
      <c r="D308" s="171" t="s">
        <v>335</v>
      </c>
      <c r="F308" s="172" t="s">
        <v>901</v>
      </c>
      <c r="I308" s="134"/>
      <c r="L308" s="35"/>
      <c r="M308" s="65"/>
      <c r="N308" s="36"/>
      <c r="O308" s="36"/>
      <c r="P308" s="36"/>
      <c r="Q308" s="36"/>
      <c r="R308" s="36"/>
      <c r="S308" s="36"/>
      <c r="T308" s="66"/>
      <c r="AT308" s="18" t="s">
        <v>335</v>
      </c>
      <c r="AU308" s="18" t="s">
        <v>253</v>
      </c>
    </row>
    <row r="309" spans="2:51" s="11" customFormat="1" ht="22.5" customHeight="1">
      <c r="B309" s="173"/>
      <c r="D309" s="171" t="s">
        <v>336</v>
      </c>
      <c r="E309" s="174" t="s">
        <v>192</v>
      </c>
      <c r="F309" s="175" t="s">
        <v>828</v>
      </c>
      <c r="H309" s="176" t="s">
        <v>192</v>
      </c>
      <c r="I309" s="177"/>
      <c r="L309" s="173"/>
      <c r="M309" s="178"/>
      <c r="N309" s="179"/>
      <c r="O309" s="179"/>
      <c r="P309" s="179"/>
      <c r="Q309" s="179"/>
      <c r="R309" s="179"/>
      <c r="S309" s="179"/>
      <c r="T309" s="180"/>
      <c r="AT309" s="176" t="s">
        <v>336</v>
      </c>
      <c r="AU309" s="176" t="s">
        <v>253</v>
      </c>
      <c r="AV309" s="11" t="s">
        <v>194</v>
      </c>
      <c r="AW309" s="11" t="s">
        <v>208</v>
      </c>
      <c r="AX309" s="11" t="s">
        <v>244</v>
      </c>
      <c r="AY309" s="176" t="s">
        <v>329</v>
      </c>
    </row>
    <row r="310" spans="2:51" s="11" customFormat="1" ht="22.5" customHeight="1">
      <c r="B310" s="173"/>
      <c r="D310" s="171" t="s">
        <v>336</v>
      </c>
      <c r="E310" s="174" t="s">
        <v>192</v>
      </c>
      <c r="F310" s="175" t="s">
        <v>903</v>
      </c>
      <c r="H310" s="176" t="s">
        <v>192</v>
      </c>
      <c r="I310" s="177"/>
      <c r="L310" s="173"/>
      <c r="M310" s="178"/>
      <c r="N310" s="179"/>
      <c r="O310" s="179"/>
      <c r="P310" s="179"/>
      <c r="Q310" s="179"/>
      <c r="R310" s="179"/>
      <c r="S310" s="179"/>
      <c r="T310" s="180"/>
      <c r="AT310" s="176" t="s">
        <v>336</v>
      </c>
      <c r="AU310" s="176" t="s">
        <v>253</v>
      </c>
      <c r="AV310" s="11" t="s">
        <v>194</v>
      </c>
      <c r="AW310" s="11" t="s">
        <v>208</v>
      </c>
      <c r="AX310" s="11" t="s">
        <v>244</v>
      </c>
      <c r="AY310" s="176" t="s">
        <v>329</v>
      </c>
    </row>
    <row r="311" spans="2:51" s="11" customFormat="1" ht="22.5" customHeight="1">
      <c r="B311" s="173"/>
      <c r="D311" s="171" t="s">
        <v>336</v>
      </c>
      <c r="E311" s="174" t="s">
        <v>192</v>
      </c>
      <c r="F311" s="175" t="s">
        <v>904</v>
      </c>
      <c r="H311" s="176" t="s">
        <v>192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6" t="s">
        <v>336</v>
      </c>
      <c r="AU311" s="176" t="s">
        <v>253</v>
      </c>
      <c r="AV311" s="11" t="s">
        <v>194</v>
      </c>
      <c r="AW311" s="11" t="s">
        <v>208</v>
      </c>
      <c r="AX311" s="11" t="s">
        <v>244</v>
      </c>
      <c r="AY311" s="176" t="s">
        <v>329</v>
      </c>
    </row>
    <row r="312" spans="2:51" s="11" customFormat="1" ht="22.5" customHeight="1">
      <c r="B312" s="173"/>
      <c r="D312" s="171" t="s">
        <v>336</v>
      </c>
      <c r="E312" s="174" t="s">
        <v>192</v>
      </c>
      <c r="F312" s="175" t="s">
        <v>905</v>
      </c>
      <c r="H312" s="176" t="s">
        <v>192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6" t="s">
        <v>336</v>
      </c>
      <c r="AU312" s="176" t="s">
        <v>253</v>
      </c>
      <c r="AV312" s="11" t="s">
        <v>194</v>
      </c>
      <c r="AW312" s="11" t="s">
        <v>208</v>
      </c>
      <c r="AX312" s="11" t="s">
        <v>244</v>
      </c>
      <c r="AY312" s="176" t="s">
        <v>329</v>
      </c>
    </row>
    <row r="313" spans="2:51" s="13" customFormat="1" ht="22.5" customHeight="1">
      <c r="B313" s="192"/>
      <c r="D313" s="171" t="s">
        <v>336</v>
      </c>
      <c r="E313" s="201" t="s">
        <v>192</v>
      </c>
      <c r="F313" s="202" t="s">
        <v>776</v>
      </c>
      <c r="H313" s="203">
        <v>24</v>
      </c>
      <c r="I313" s="197"/>
      <c r="L313" s="192"/>
      <c r="M313" s="198"/>
      <c r="N313" s="199"/>
      <c r="O313" s="199"/>
      <c r="P313" s="199"/>
      <c r="Q313" s="199"/>
      <c r="R313" s="199"/>
      <c r="S313" s="199"/>
      <c r="T313" s="200"/>
      <c r="AT313" s="201" t="s">
        <v>336</v>
      </c>
      <c r="AU313" s="201" t="s">
        <v>253</v>
      </c>
      <c r="AV313" s="13" t="s">
        <v>253</v>
      </c>
      <c r="AW313" s="13" t="s">
        <v>208</v>
      </c>
      <c r="AX313" s="13" t="s">
        <v>194</v>
      </c>
      <c r="AY313" s="201" t="s">
        <v>329</v>
      </c>
    </row>
    <row r="314" spans="2:63" s="10" customFormat="1" ht="29.25" customHeight="1">
      <c r="B314" s="146"/>
      <c r="D314" s="147" t="s">
        <v>243</v>
      </c>
      <c r="E314" s="190" t="s">
        <v>441</v>
      </c>
      <c r="F314" s="190" t="s">
        <v>637</v>
      </c>
      <c r="I314" s="149"/>
      <c r="J314" s="191">
        <f>BK314</f>
        <v>0</v>
      </c>
      <c r="L314" s="146"/>
      <c r="M314" s="151"/>
      <c r="N314" s="152"/>
      <c r="O314" s="152"/>
      <c r="P314" s="153">
        <f>SUM(P315:P340)</f>
        <v>0</v>
      </c>
      <c r="Q314" s="152"/>
      <c r="R314" s="153">
        <f>SUM(R315:R340)</f>
        <v>682.7262000000001</v>
      </c>
      <c r="S314" s="152"/>
      <c r="T314" s="154">
        <f>SUM(T315:T340)</f>
        <v>0</v>
      </c>
      <c r="AR314" s="155" t="s">
        <v>194</v>
      </c>
      <c r="AT314" s="156" t="s">
        <v>243</v>
      </c>
      <c r="AU314" s="156" t="s">
        <v>194</v>
      </c>
      <c r="AY314" s="155" t="s">
        <v>329</v>
      </c>
      <c r="BK314" s="157">
        <f>SUM(BK315:BK340)</f>
        <v>0</v>
      </c>
    </row>
    <row r="315" spans="2:65" s="1" customFormat="1" ht="31.5" customHeight="1">
      <c r="B315" s="158"/>
      <c r="C315" s="159" t="s">
        <v>627</v>
      </c>
      <c r="D315" s="159" t="s">
        <v>330</v>
      </c>
      <c r="E315" s="160" t="s">
        <v>906</v>
      </c>
      <c r="F315" s="161" t="s">
        <v>907</v>
      </c>
      <c r="G315" s="162" t="s">
        <v>908</v>
      </c>
      <c r="H315" s="163">
        <v>2200</v>
      </c>
      <c r="I315" s="164"/>
      <c r="J315" s="165">
        <f>ROUND(I315*H315,2)</f>
        <v>0</v>
      </c>
      <c r="K315" s="161" t="s">
        <v>192</v>
      </c>
      <c r="L315" s="35"/>
      <c r="M315" s="166" t="s">
        <v>192</v>
      </c>
      <c r="N315" s="167" t="s">
        <v>215</v>
      </c>
      <c r="O315" s="36"/>
      <c r="P315" s="168">
        <f>O315*H315</f>
        <v>0</v>
      </c>
      <c r="Q315" s="168">
        <v>0.026</v>
      </c>
      <c r="R315" s="168">
        <f>Q315*H315</f>
        <v>57.199999999999996</v>
      </c>
      <c r="S315" s="168">
        <v>0</v>
      </c>
      <c r="T315" s="169">
        <f>S315*H315</f>
        <v>0</v>
      </c>
      <c r="AR315" s="18" t="s">
        <v>333</v>
      </c>
      <c r="AT315" s="18" t="s">
        <v>330</v>
      </c>
      <c r="AU315" s="18" t="s">
        <v>253</v>
      </c>
      <c r="AY315" s="18" t="s">
        <v>329</v>
      </c>
      <c r="BE315" s="170">
        <f>IF(N315="základní",J315,0)</f>
        <v>0</v>
      </c>
      <c r="BF315" s="170">
        <f>IF(N315="snížená",J315,0)</f>
        <v>0</v>
      </c>
      <c r="BG315" s="170">
        <f>IF(N315="zákl. přenesená",J315,0)</f>
        <v>0</v>
      </c>
      <c r="BH315" s="170">
        <f>IF(N315="sníž. přenesená",J315,0)</f>
        <v>0</v>
      </c>
      <c r="BI315" s="170">
        <f>IF(N315="nulová",J315,0)</f>
        <v>0</v>
      </c>
      <c r="BJ315" s="18" t="s">
        <v>194</v>
      </c>
      <c r="BK315" s="170">
        <f>ROUND(I315*H315,2)</f>
        <v>0</v>
      </c>
      <c r="BL315" s="18" t="s">
        <v>333</v>
      </c>
      <c r="BM315" s="18" t="s">
        <v>909</v>
      </c>
    </row>
    <row r="316" spans="2:47" s="1" customFormat="1" ht="22.5" customHeight="1">
      <c r="B316" s="35"/>
      <c r="D316" s="171" t="s">
        <v>335</v>
      </c>
      <c r="F316" s="172" t="s">
        <v>907</v>
      </c>
      <c r="I316" s="134"/>
      <c r="L316" s="35"/>
      <c r="M316" s="65"/>
      <c r="N316" s="36"/>
      <c r="O316" s="36"/>
      <c r="P316" s="36"/>
      <c r="Q316" s="36"/>
      <c r="R316" s="36"/>
      <c r="S316" s="36"/>
      <c r="T316" s="66"/>
      <c r="AT316" s="18" t="s">
        <v>335</v>
      </c>
      <c r="AU316" s="18" t="s">
        <v>253</v>
      </c>
    </row>
    <row r="317" spans="2:51" s="11" customFormat="1" ht="22.5" customHeight="1">
      <c r="B317" s="173"/>
      <c r="D317" s="171" t="s">
        <v>336</v>
      </c>
      <c r="E317" s="174" t="s">
        <v>192</v>
      </c>
      <c r="F317" s="175" t="s">
        <v>828</v>
      </c>
      <c r="H317" s="176" t="s">
        <v>192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6" t="s">
        <v>336</v>
      </c>
      <c r="AU317" s="176" t="s">
        <v>253</v>
      </c>
      <c r="AV317" s="11" t="s">
        <v>194</v>
      </c>
      <c r="AW317" s="11" t="s">
        <v>208</v>
      </c>
      <c r="AX317" s="11" t="s">
        <v>244</v>
      </c>
      <c r="AY317" s="176" t="s">
        <v>329</v>
      </c>
    </row>
    <row r="318" spans="2:51" s="11" customFormat="1" ht="22.5" customHeight="1">
      <c r="B318" s="173"/>
      <c r="D318" s="171" t="s">
        <v>336</v>
      </c>
      <c r="E318" s="174" t="s">
        <v>192</v>
      </c>
      <c r="F318" s="175" t="s">
        <v>815</v>
      </c>
      <c r="H318" s="176" t="s">
        <v>192</v>
      </c>
      <c r="I318" s="177"/>
      <c r="L318" s="173"/>
      <c r="M318" s="178"/>
      <c r="N318" s="179"/>
      <c r="O318" s="179"/>
      <c r="P318" s="179"/>
      <c r="Q318" s="179"/>
      <c r="R318" s="179"/>
      <c r="S318" s="179"/>
      <c r="T318" s="180"/>
      <c r="AT318" s="176" t="s">
        <v>336</v>
      </c>
      <c r="AU318" s="176" t="s">
        <v>253</v>
      </c>
      <c r="AV318" s="11" t="s">
        <v>194</v>
      </c>
      <c r="AW318" s="11" t="s">
        <v>208</v>
      </c>
      <c r="AX318" s="11" t="s">
        <v>244</v>
      </c>
      <c r="AY318" s="176" t="s">
        <v>329</v>
      </c>
    </row>
    <row r="319" spans="2:51" s="11" customFormat="1" ht="22.5" customHeight="1">
      <c r="B319" s="173"/>
      <c r="D319" s="171" t="s">
        <v>336</v>
      </c>
      <c r="E319" s="174" t="s">
        <v>192</v>
      </c>
      <c r="F319" s="175" t="s">
        <v>910</v>
      </c>
      <c r="H319" s="176" t="s">
        <v>192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6" t="s">
        <v>336</v>
      </c>
      <c r="AU319" s="176" t="s">
        <v>253</v>
      </c>
      <c r="AV319" s="11" t="s">
        <v>194</v>
      </c>
      <c r="AW319" s="11" t="s">
        <v>208</v>
      </c>
      <c r="AX319" s="11" t="s">
        <v>244</v>
      </c>
      <c r="AY319" s="176" t="s">
        <v>329</v>
      </c>
    </row>
    <row r="320" spans="2:51" s="11" customFormat="1" ht="22.5" customHeight="1">
      <c r="B320" s="173"/>
      <c r="D320" s="171" t="s">
        <v>336</v>
      </c>
      <c r="E320" s="174" t="s">
        <v>192</v>
      </c>
      <c r="F320" s="175" t="s">
        <v>785</v>
      </c>
      <c r="H320" s="176" t="s">
        <v>192</v>
      </c>
      <c r="I320" s="177"/>
      <c r="L320" s="173"/>
      <c r="M320" s="178"/>
      <c r="N320" s="179"/>
      <c r="O320" s="179"/>
      <c r="P320" s="179"/>
      <c r="Q320" s="179"/>
      <c r="R320" s="179"/>
      <c r="S320" s="179"/>
      <c r="T320" s="180"/>
      <c r="AT320" s="176" t="s">
        <v>336</v>
      </c>
      <c r="AU320" s="176" t="s">
        <v>253</v>
      </c>
      <c r="AV320" s="11" t="s">
        <v>194</v>
      </c>
      <c r="AW320" s="11" t="s">
        <v>208</v>
      </c>
      <c r="AX320" s="11" t="s">
        <v>244</v>
      </c>
      <c r="AY320" s="176" t="s">
        <v>329</v>
      </c>
    </row>
    <row r="321" spans="2:51" s="11" customFormat="1" ht="22.5" customHeight="1">
      <c r="B321" s="173"/>
      <c r="D321" s="171" t="s">
        <v>336</v>
      </c>
      <c r="E321" s="174" t="s">
        <v>192</v>
      </c>
      <c r="F321" s="175" t="s">
        <v>911</v>
      </c>
      <c r="H321" s="176" t="s">
        <v>192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6" t="s">
        <v>336</v>
      </c>
      <c r="AU321" s="176" t="s">
        <v>253</v>
      </c>
      <c r="AV321" s="11" t="s">
        <v>194</v>
      </c>
      <c r="AW321" s="11" t="s">
        <v>208</v>
      </c>
      <c r="AX321" s="11" t="s">
        <v>244</v>
      </c>
      <c r="AY321" s="176" t="s">
        <v>329</v>
      </c>
    </row>
    <row r="322" spans="2:51" s="11" customFormat="1" ht="22.5" customHeight="1">
      <c r="B322" s="173"/>
      <c r="D322" s="171" t="s">
        <v>336</v>
      </c>
      <c r="E322" s="174" t="s">
        <v>192</v>
      </c>
      <c r="F322" s="175" t="s">
        <v>912</v>
      </c>
      <c r="H322" s="176" t="s">
        <v>192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6" t="s">
        <v>336</v>
      </c>
      <c r="AU322" s="176" t="s">
        <v>253</v>
      </c>
      <c r="AV322" s="11" t="s">
        <v>194</v>
      </c>
      <c r="AW322" s="11" t="s">
        <v>208</v>
      </c>
      <c r="AX322" s="11" t="s">
        <v>244</v>
      </c>
      <c r="AY322" s="176" t="s">
        <v>329</v>
      </c>
    </row>
    <row r="323" spans="2:51" s="13" customFormat="1" ht="22.5" customHeight="1">
      <c r="B323" s="192"/>
      <c r="D323" s="193" t="s">
        <v>336</v>
      </c>
      <c r="E323" s="194" t="s">
        <v>192</v>
      </c>
      <c r="F323" s="195" t="s">
        <v>913</v>
      </c>
      <c r="H323" s="196">
        <v>2200</v>
      </c>
      <c r="I323" s="197"/>
      <c r="L323" s="192"/>
      <c r="M323" s="198"/>
      <c r="N323" s="199"/>
      <c r="O323" s="199"/>
      <c r="P323" s="199"/>
      <c r="Q323" s="199"/>
      <c r="R323" s="199"/>
      <c r="S323" s="199"/>
      <c r="T323" s="200"/>
      <c r="AT323" s="201" t="s">
        <v>336</v>
      </c>
      <c r="AU323" s="201" t="s">
        <v>253</v>
      </c>
      <c r="AV323" s="13" t="s">
        <v>253</v>
      </c>
      <c r="AW323" s="13" t="s">
        <v>208</v>
      </c>
      <c r="AX323" s="13" t="s">
        <v>194</v>
      </c>
      <c r="AY323" s="201" t="s">
        <v>329</v>
      </c>
    </row>
    <row r="324" spans="2:65" s="1" customFormat="1" ht="22.5" customHeight="1">
      <c r="B324" s="158"/>
      <c r="C324" s="219" t="s">
        <v>633</v>
      </c>
      <c r="D324" s="219" t="s">
        <v>646</v>
      </c>
      <c r="E324" s="220" t="s">
        <v>865</v>
      </c>
      <c r="F324" s="221" t="s">
        <v>866</v>
      </c>
      <c r="G324" s="222" t="s">
        <v>505</v>
      </c>
      <c r="H324" s="223">
        <v>54.384</v>
      </c>
      <c r="I324" s="224"/>
      <c r="J324" s="225">
        <f>ROUND(I324*H324,2)</f>
        <v>0</v>
      </c>
      <c r="K324" s="221" t="s">
        <v>351</v>
      </c>
      <c r="L324" s="226"/>
      <c r="M324" s="227" t="s">
        <v>192</v>
      </c>
      <c r="N324" s="228" t="s">
        <v>215</v>
      </c>
      <c r="O324" s="36"/>
      <c r="P324" s="168">
        <f>O324*H324</f>
        <v>0</v>
      </c>
      <c r="Q324" s="168">
        <v>1</v>
      </c>
      <c r="R324" s="168">
        <f>Q324*H324</f>
        <v>54.384</v>
      </c>
      <c r="S324" s="168">
        <v>0</v>
      </c>
      <c r="T324" s="169">
        <f>S324*H324</f>
        <v>0</v>
      </c>
      <c r="AR324" s="18" t="s">
        <v>436</v>
      </c>
      <c r="AT324" s="18" t="s">
        <v>646</v>
      </c>
      <c r="AU324" s="18" t="s">
        <v>253</v>
      </c>
      <c r="AY324" s="18" t="s">
        <v>329</v>
      </c>
      <c r="BE324" s="170">
        <f>IF(N324="základní",J324,0)</f>
        <v>0</v>
      </c>
      <c r="BF324" s="170">
        <f>IF(N324="snížená",J324,0)</f>
        <v>0</v>
      </c>
      <c r="BG324" s="170">
        <f>IF(N324="zákl. přenesená",J324,0)</f>
        <v>0</v>
      </c>
      <c r="BH324" s="170">
        <f>IF(N324="sníž. přenesená",J324,0)</f>
        <v>0</v>
      </c>
      <c r="BI324" s="170">
        <f>IF(N324="nulová",J324,0)</f>
        <v>0</v>
      </c>
      <c r="BJ324" s="18" t="s">
        <v>194</v>
      </c>
      <c r="BK324" s="170">
        <f>ROUND(I324*H324,2)</f>
        <v>0</v>
      </c>
      <c r="BL324" s="18" t="s">
        <v>333</v>
      </c>
      <c r="BM324" s="18" t="s">
        <v>914</v>
      </c>
    </row>
    <row r="325" spans="2:47" s="1" customFormat="1" ht="22.5" customHeight="1">
      <c r="B325" s="35"/>
      <c r="D325" s="171" t="s">
        <v>335</v>
      </c>
      <c r="F325" s="172" t="s">
        <v>866</v>
      </c>
      <c r="I325" s="134"/>
      <c r="L325" s="35"/>
      <c r="M325" s="65"/>
      <c r="N325" s="36"/>
      <c r="O325" s="36"/>
      <c r="P325" s="36"/>
      <c r="Q325" s="36"/>
      <c r="R325" s="36"/>
      <c r="S325" s="36"/>
      <c r="T325" s="66"/>
      <c r="AT325" s="18" t="s">
        <v>335</v>
      </c>
      <c r="AU325" s="18" t="s">
        <v>253</v>
      </c>
    </row>
    <row r="326" spans="2:51" s="11" customFormat="1" ht="22.5" customHeight="1">
      <c r="B326" s="173"/>
      <c r="D326" s="171" t="s">
        <v>336</v>
      </c>
      <c r="E326" s="174" t="s">
        <v>192</v>
      </c>
      <c r="F326" s="175" t="s">
        <v>828</v>
      </c>
      <c r="H326" s="176" t="s">
        <v>192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6" t="s">
        <v>336</v>
      </c>
      <c r="AU326" s="176" t="s">
        <v>253</v>
      </c>
      <c r="AV326" s="11" t="s">
        <v>194</v>
      </c>
      <c r="AW326" s="11" t="s">
        <v>208</v>
      </c>
      <c r="AX326" s="11" t="s">
        <v>244</v>
      </c>
      <c r="AY326" s="176" t="s">
        <v>329</v>
      </c>
    </row>
    <row r="327" spans="2:51" s="11" customFormat="1" ht="22.5" customHeight="1">
      <c r="B327" s="173"/>
      <c r="D327" s="171" t="s">
        <v>336</v>
      </c>
      <c r="E327" s="174" t="s">
        <v>192</v>
      </c>
      <c r="F327" s="175" t="s">
        <v>815</v>
      </c>
      <c r="H327" s="176" t="s">
        <v>192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6" t="s">
        <v>336</v>
      </c>
      <c r="AU327" s="176" t="s">
        <v>253</v>
      </c>
      <c r="AV327" s="11" t="s">
        <v>194</v>
      </c>
      <c r="AW327" s="11" t="s">
        <v>208</v>
      </c>
      <c r="AX327" s="11" t="s">
        <v>244</v>
      </c>
      <c r="AY327" s="176" t="s">
        <v>329</v>
      </c>
    </row>
    <row r="328" spans="2:51" s="11" customFormat="1" ht="22.5" customHeight="1">
      <c r="B328" s="173"/>
      <c r="D328" s="171" t="s">
        <v>336</v>
      </c>
      <c r="E328" s="174" t="s">
        <v>192</v>
      </c>
      <c r="F328" s="175" t="s">
        <v>785</v>
      </c>
      <c r="H328" s="176" t="s">
        <v>192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6" t="s">
        <v>336</v>
      </c>
      <c r="AU328" s="176" t="s">
        <v>253</v>
      </c>
      <c r="AV328" s="11" t="s">
        <v>194</v>
      </c>
      <c r="AW328" s="11" t="s">
        <v>208</v>
      </c>
      <c r="AX328" s="11" t="s">
        <v>244</v>
      </c>
      <c r="AY328" s="176" t="s">
        <v>329</v>
      </c>
    </row>
    <row r="329" spans="2:51" s="11" customFormat="1" ht="22.5" customHeight="1">
      <c r="B329" s="173"/>
      <c r="D329" s="171" t="s">
        <v>336</v>
      </c>
      <c r="E329" s="174" t="s">
        <v>192</v>
      </c>
      <c r="F329" s="175" t="s">
        <v>911</v>
      </c>
      <c r="H329" s="176" t="s">
        <v>192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6" t="s">
        <v>336</v>
      </c>
      <c r="AU329" s="176" t="s">
        <v>253</v>
      </c>
      <c r="AV329" s="11" t="s">
        <v>194</v>
      </c>
      <c r="AW329" s="11" t="s">
        <v>208</v>
      </c>
      <c r="AX329" s="11" t="s">
        <v>244</v>
      </c>
      <c r="AY329" s="176" t="s">
        <v>329</v>
      </c>
    </row>
    <row r="330" spans="2:51" s="13" customFormat="1" ht="22.5" customHeight="1">
      <c r="B330" s="192"/>
      <c r="D330" s="193" t="s">
        <v>336</v>
      </c>
      <c r="E330" s="194" t="s">
        <v>192</v>
      </c>
      <c r="F330" s="195" t="s">
        <v>915</v>
      </c>
      <c r="H330" s="196">
        <v>54.384</v>
      </c>
      <c r="I330" s="197"/>
      <c r="L330" s="192"/>
      <c r="M330" s="198"/>
      <c r="N330" s="199"/>
      <c r="O330" s="199"/>
      <c r="P330" s="199"/>
      <c r="Q330" s="199"/>
      <c r="R330" s="199"/>
      <c r="S330" s="199"/>
      <c r="T330" s="200"/>
      <c r="AT330" s="201" t="s">
        <v>336</v>
      </c>
      <c r="AU330" s="201" t="s">
        <v>253</v>
      </c>
      <c r="AV330" s="13" t="s">
        <v>253</v>
      </c>
      <c r="AW330" s="13" t="s">
        <v>208</v>
      </c>
      <c r="AX330" s="13" t="s">
        <v>194</v>
      </c>
      <c r="AY330" s="201" t="s">
        <v>329</v>
      </c>
    </row>
    <row r="331" spans="2:65" s="1" customFormat="1" ht="22.5" customHeight="1">
      <c r="B331" s="158"/>
      <c r="C331" s="159" t="s">
        <v>638</v>
      </c>
      <c r="D331" s="159" t="s">
        <v>330</v>
      </c>
      <c r="E331" s="160" t="s">
        <v>916</v>
      </c>
      <c r="F331" s="161" t="s">
        <v>917</v>
      </c>
      <c r="G331" s="162" t="s">
        <v>908</v>
      </c>
      <c r="H331" s="163">
        <v>2941</v>
      </c>
      <c r="I331" s="164"/>
      <c r="J331" s="165">
        <f>ROUND(I331*H331,2)</f>
        <v>0</v>
      </c>
      <c r="K331" s="161" t="s">
        <v>351</v>
      </c>
      <c r="L331" s="35"/>
      <c r="M331" s="166" t="s">
        <v>192</v>
      </c>
      <c r="N331" s="167" t="s">
        <v>215</v>
      </c>
      <c r="O331" s="36"/>
      <c r="P331" s="168">
        <f>O331*H331</f>
        <v>0</v>
      </c>
      <c r="Q331" s="168">
        <v>0.14067</v>
      </c>
      <c r="R331" s="168">
        <f>Q331*H331</f>
        <v>413.71047</v>
      </c>
      <c r="S331" s="168">
        <v>0</v>
      </c>
      <c r="T331" s="169">
        <f>S331*H331</f>
        <v>0</v>
      </c>
      <c r="AR331" s="18" t="s">
        <v>333</v>
      </c>
      <c r="AT331" s="18" t="s">
        <v>330</v>
      </c>
      <c r="AU331" s="18" t="s">
        <v>253</v>
      </c>
      <c r="AY331" s="18" t="s">
        <v>329</v>
      </c>
      <c r="BE331" s="170">
        <f>IF(N331="základní",J331,0)</f>
        <v>0</v>
      </c>
      <c r="BF331" s="170">
        <f>IF(N331="snížená",J331,0)</f>
        <v>0</v>
      </c>
      <c r="BG331" s="170">
        <f>IF(N331="zákl. přenesená",J331,0)</f>
        <v>0</v>
      </c>
      <c r="BH331" s="170">
        <f>IF(N331="sníž. přenesená",J331,0)</f>
        <v>0</v>
      </c>
      <c r="BI331" s="170">
        <f>IF(N331="nulová",J331,0)</f>
        <v>0</v>
      </c>
      <c r="BJ331" s="18" t="s">
        <v>194</v>
      </c>
      <c r="BK331" s="170">
        <f>ROUND(I331*H331,2)</f>
        <v>0</v>
      </c>
      <c r="BL331" s="18" t="s">
        <v>333</v>
      </c>
      <c r="BM331" s="18" t="s">
        <v>918</v>
      </c>
    </row>
    <row r="332" spans="2:47" s="1" customFormat="1" ht="22.5" customHeight="1">
      <c r="B332" s="35"/>
      <c r="D332" s="171" t="s">
        <v>335</v>
      </c>
      <c r="F332" s="172" t="s">
        <v>917</v>
      </c>
      <c r="I332" s="134"/>
      <c r="L332" s="35"/>
      <c r="M332" s="65"/>
      <c r="N332" s="36"/>
      <c r="O332" s="36"/>
      <c r="P332" s="36"/>
      <c r="Q332" s="36"/>
      <c r="R332" s="36"/>
      <c r="S332" s="36"/>
      <c r="T332" s="66"/>
      <c r="AT332" s="18" t="s">
        <v>335</v>
      </c>
      <c r="AU332" s="18" t="s">
        <v>253</v>
      </c>
    </row>
    <row r="333" spans="2:51" s="11" customFormat="1" ht="22.5" customHeight="1">
      <c r="B333" s="173"/>
      <c r="D333" s="171" t="s">
        <v>336</v>
      </c>
      <c r="E333" s="174" t="s">
        <v>192</v>
      </c>
      <c r="F333" s="175" t="s">
        <v>828</v>
      </c>
      <c r="H333" s="176" t="s">
        <v>192</v>
      </c>
      <c r="I333" s="177"/>
      <c r="L333" s="173"/>
      <c r="M333" s="178"/>
      <c r="N333" s="179"/>
      <c r="O333" s="179"/>
      <c r="P333" s="179"/>
      <c r="Q333" s="179"/>
      <c r="R333" s="179"/>
      <c r="S333" s="179"/>
      <c r="T333" s="180"/>
      <c r="AT333" s="176" t="s">
        <v>336</v>
      </c>
      <c r="AU333" s="176" t="s">
        <v>253</v>
      </c>
      <c r="AV333" s="11" t="s">
        <v>194</v>
      </c>
      <c r="AW333" s="11" t="s">
        <v>208</v>
      </c>
      <c r="AX333" s="11" t="s">
        <v>244</v>
      </c>
      <c r="AY333" s="176" t="s">
        <v>329</v>
      </c>
    </row>
    <row r="334" spans="2:51" s="11" customFormat="1" ht="22.5" customHeight="1">
      <c r="B334" s="173"/>
      <c r="D334" s="171" t="s">
        <v>336</v>
      </c>
      <c r="E334" s="174" t="s">
        <v>192</v>
      </c>
      <c r="F334" s="175" t="s">
        <v>919</v>
      </c>
      <c r="H334" s="176" t="s">
        <v>192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6" t="s">
        <v>336</v>
      </c>
      <c r="AU334" s="176" t="s">
        <v>253</v>
      </c>
      <c r="AV334" s="11" t="s">
        <v>194</v>
      </c>
      <c r="AW334" s="11" t="s">
        <v>208</v>
      </c>
      <c r="AX334" s="11" t="s">
        <v>244</v>
      </c>
      <c r="AY334" s="176" t="s">
        <v>329</v>
      </c>
    </row>
    <row r="335" spans="2:51" s="13" customFormat="1" ht="22.5" customHeight="1">
      <c r="B335" s="192"/>
      <c r="D335" s="193" t="s">
        <v>336</v>
      </c>
      <c r="E335" s="194" t="s">
        <v>192</v>
      </c>
      <c r="F335" s="195" t="s">
        <v>920</v>
      </c>
      <c r="H335" s="196">
        <v>2941</v>
      </c>
      <c r="I335" s="197"/>
      <c r="L335" s="192"/>
      <c r="M335" s="198"/>
      <c r="N335" s="199"/>
      <c r="O335" s="199"/>
      <c r="P335" s="199"/>
      <c r="Q335" s="199"/>
      <c r="R335" s="199"/>
      <c r="S335" s="199"/>
      <c r="T335" s="200"/>
      <c r="AT335" s="201" t="s">
        <v>336</v>
      </c>
      <c r="AU335" s="201" t="s">
        <v>253</v>
      </c>
      <c r="AV335" s="13" t="s">
        <v>253</v>
      </c>
      <c r="AW335" s="13" t="s">
        <v>208</v>
      </c>
      <c r="AX335" s="13" t="s">
        <v>194</v>
      </c>
      <c r="AY335" s="201" t="s">
        <v>329</v>
      </c>
    </row>
    <row r="336" spans="2:65" s="1" customFormat="1" ht="31.5" customHeight="1">
      <c r="B336" s="158"/>
      <c r="C336" s="219" t="s">
        <v>645</v>
      </c>
      <c r="D336" s="219" t="s">
        <v>646</v>
      </c>
      <c r="E336" s="220" t="s">
        <v>921</v>
      </c>
      <c r="F336" s="221" t="s">
        <v>922</v>
      </c>
      <c r="G336" s="222" t="s">
        <v>908</v>
      </c>
      <c r="H336" s="223">
        <v>2970.41</v>
      </c>
      <c r="I336" s="224"/>
      <c r="J336" s="225">
        <f>ROUND(I336*H336,2)</f>
        <v>0</v>
      </c>
      <c r="K336" s="221" t="s">
        <v>192</v>
      </c>
      <c r="L336" s="226"/>
      <c r="M336" s="227" t="s">
        <v>192</v>
      </c>
      <c r="N336" s="228" t="s">
        <v>215</v>
      </c>
      <c r="O336" s="36"/>
      <c r="P336" s="168">
        <f>O336*H336</f>
        <v>0</v>
      </c>
      <c r="Q336" s="168">
        <v>0.053</v>
      </c>
      <c r="R336" s="168">
        <f>Q336*H336</f>
        <v>157.43173</v>
      </c>
      <c r="S336" s="168">
        <v>0</v>
      </c>
      <c r="T336" s="169">
        <f>S336*H336</f>
        <v>0</v>
      </c>
      <c r="AR336" s="18" t="s">
        <v>436</v>
      </c>
      <c r="AT336" s="18" t="s">
        <v>646</v>
      </c>
      <c r="AU336" s="18" t="s">
        <v>253</v>
      </c>
      <c r="AY336" s="18" t="s">
        <v>329</v>
      </c>
      <c r="BE336" s="170">
        <f>IF(N336="základní",J336,0)</f>
        <v>0</v>
      </c>
      <c r="BF336" s="170">
        <f>IF(N336="snížená",J336,0)</f>
        <v>0</v>
      </c>
      <c r="BG336" s="170">
        <f>IF(N336="zákl. přenesená",J336,0)</f>
        <v>0</v>
      </c>
      <c r="BH336" s="170">
        <f>IF(N336="sníž. přenesená",J336,0)</f>
        <v>0</v>
      </c>
      <c r="BI336" s="170">
        <f>IF(N336="nulová",J336,0)</f>
        <v>0</v>
      </c>
      <c r="BJ336" s="18" t="s">
        <v>194</v>
      </c>
      <c r="BK336" s="170">
        <f>ROUND(I336*H336,2)</f>
        <v>0</v>
      </c>
      <c r="BL336" s="18" t="s">
        <v>333</v>
      </c>
      <c r="BM336" s="18" t="s">
        <v>923</v>
      </c>
    </row>
    <row r="337" spans="2:47" s="1" customFormat="1" ht="22.5" customHeight="1">
      <c r="B337" s="35"/>
      <c r="D337" s="171" t="s">
        <v>335</v>
      </c>
      <c r="F337" s="172" t="s">
        <v>922</v>
      </c>
      <c r="I337" s="134"/>
      <c r="L337" s="35"/>
      <c r="M337" s="65"/>
      <c r="N337" s="36"/>
      <c r="O337" s="36"/>
      <c r="P337" s="36"/>
      <c r="Q337" s="36"/>
      <c r="R337" s="36"/>
      <c r="S337" s="36"/>
      <c r="T337" s="66"/>
      <c r="AT337" s="18" t="s">
        <v>335</v>
      </c>
      <c r="AU337" s="18" t="s">
        <v>253</v>
      </c>
    </row>
    <row r="338" spans="2:51" s="11" customFormat="1" ht="22.5" customHeight="1">
      <c r="B338" s="173"/>
      <c r="D338" s="171" t="s">
        <v>336</v>
      </c>
      <c r="E338" s="174" t="s">
        <v>192</v>
      </c>
      <c r="F338" s="175" t="s">
        <v>828</v>
      </c>
      <c r="H338" s="176" t="s">
        <v>192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6" t="s">
        <v>336</v>
      </c>
      <c r="AU338" s="176" t="s">
        <v>253</v>
      </c>
      <c r="AV338" s="11" t="s">
        <v>194</v>
      </c>
      <c r="AW338" s="11" t="s">
        <v>208</v>
      </c>
      <c r="AX338" s="11" t="s">
        <v>244</v>
      </c>
      <c r="AY338" s="176" t="s">
        <v>329</v>
      </c>
    </row>
    <row r="339" spans="2:51" s="11" customFormat="1" ht="22.5" customHeight="1">
      <c r="B339" s="173"/>
      <c r="D339" s="171" t="s">
        <v>336</v>
      </c>
      <c r="E339" s="174" t="s">
        <v>192</v>
      </c>
      <c r="F339" s="175" t="s">
        <v>924</v>
      </c>
      <c r="H339" s="176" t="s">
        <v>192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6" t="s">
        <v>336</v>
      </c>
      <c r="AU339" s="176" t="s">
        <v>253</v>
      </c>
      <c r="AV339" s="11" t="s">
        <v>194</v>
      </c>
      <c r="AW339" s="11" t="s">
        <v>208</v>
      </c>
      <c r="AX339" s="11" t="s">
        <v>244</v>
      </c>
      <c r="AY339" s="176" t="s">
        <v>329</v>
      </c>
    </row>
    <row r="340" spans="2:51" s="13" customFormat="1" ht="22.5" customHeight="1">
      <c r="B340" s="192"/>
      <c r="D340" s="171" t="s">
        <v>336</v>
      </c>
      <c r="E340" s="201" t="s">
        <v>192</v>
      </c>
      <c r="F340" s="202" t="s">
        <v>925</v>
      </c>
      <c r="H340" s="203">
        <v>2970.41</v>
      </c>
      <c r="I340" s="197"/>
      <c r="L340" s="192"/>
      <c r="M340" s="198"/>
      <c r="N340" s="199"/>
      <c r="O340" s="199"/>
      <c r="P340" s="199"/>
      <c r="Q340" s="199"/>
      <c r="R340" s="199"/>
      <c r="S340" s="199"/>
      <c r="T340" s="200"/>
      <c r="AT340" s="201" t="s">
        <v>336</v>
      </c>
      <c r="AU340" s="201" t="s">
        <v>253</v>
      </c>
      <c r="AV340" s="13" t="s">
        <v>253</v>
      </c>
      <c r="AW340" s="13" t="s">
        <v>208</v>
      </c>
      <c r="AX340" s="13" t="s">
        <v>194</v>
      </c>
      <c r="AY340" s="201" t="s">
        <v>329</v>
      </c>
    </row>
    <row r="341" spans="2:63" s="10" customFormat="1" ht="29.25" customHeight="1">
      <c r="B341" s="146"/>
      <c r="D341" s="147" t="s">
        <v>243</v>
      </c>
      <c r="E341" s="190" t="s">
        <v>686</v>
      </c>
      <c r="F341" s="190" t="s">
        <v>687</v>
      </c>
      <c r="I341" s="149"/>
      <c r="J341" s="191">
        <f>BK341</f>
        <v>0</v>
      </c>
      <c r="L341" s="146"/>
      <c r="M341" s="151"/>
      <c r="N341" s="152"/>
      <c r="O341" s="152"/>
      <c r="P341" s="153">
        <f>SUM(P342:P343)</f>
        <v>0</v>
      </c>
      <c r="Q341" s="152"/>
      <c r="R341" s="153">
        <f>SUM(R342:R343)</f>
        <v>0</v>
      </c>
      <c r="S341" s="152"/>
      <c r="T341" s="154">
        <f>SUM(T342:T343)</f>
        <v>0</v>
      </c>
      <c r="AR341" s="155" t="s">
        <v>194</v>
      </c>
      <c r="AT341" s="156" t="s">
        <v>243</v>
      </c>
      <c r="AU341" s="156" t="s">
        <v>194</v>
      </c>
      <c r="AY341" s="155" t="s">
        <v>329</v>
      </c>
      <c r="BK341" s="157">
        <f>SUM(BK342:BK343)</f>
        <v>0</v>
      </c>
    </row>
    <row r="342" spans="2:65" s="1" customFormat="1" ht="22.5" customHeight="1">
      <c r="B342" s="158"/>
      <c r="C342" s="159" t="s">
        <v>650</v>
      </c>
      <c r="D342" s="159" t="s">
        <v>330</v>
      </c>
      <c r="E342" s="160" t="s">
        <v>926</v>
      </c>
      <c r="F342" s="161" t="s">
        <v>927</v>
      </c>
      <c r="G342" s="162" t="s">
        <v>505</v>
      </c>
      <c r="H342" s="163">
        <v>939.109</v>
      </c>
      <c r="I342" s="164"/>
      <c r="J342" s="165">
        <f>ROUND(I342*H342,2)</f>
        <v>0</v>
      </c>
      <c r="K342" s="161" t="s">
        <v>351</v>
      </c>
      <c r="L342" s="35"/>
      <c r="M342" s="166" t="s">
        <v>192</v>
      </c>
      <c r="N342" s="167" t="s">
        <v>215</v>
      </c>
      <c r="O342" s="36"/>
      <c r="P342" s="168">
        <f>O342*H342</f>
        <v>0</v>
      </c>
      <c r="Q342" s="168">
        <v>0</v>
      </c>
      <c r="R342" s="168">
        <f>Q342*H342</f>
        <v>0</v>
      </c>
      <c r="S342" s="168">
        <v>0</v>
      </c>
      <c r="T342" s="169">
        <f>S342*H342</f>
        <v>0</v>
      </c>
      <c r="AR342" s="18" t="s">
        <v>333</v>
      </c>
      <c r="AT342" s="18" t="s">
        <v>330</v>
      </c>
      <c r="AU342" s="18" t="s">
        <v>253</v>
      </c>
      <c r="AY342" s="18" t="s">
        <v>329</v>
      </c>
      <c r="BE342" s="170">
        <f>IF(N342="základní",J342,0)</f>
        <v>0</v>
      </c>
      <c r="BF342" s="170">
        <f>IF(N342="snížená",J342,0)</f>
        <v>0</v>
      </c>
      <c r="BG342" s="170">
        <f>IF(N342="zákl. přenesená",J342,0)</f>
        <v>0</v>
      </c>
      <c r="BH342" s="170">
        <f>IF(N342="sníž. přenesená",J342,0)</f>
        <v>0</v>
      </c>
      <c r="BI342" s="170">
        <f>IF(N342="nulová",J342,0)</f>
        <v>0</v>
      </c>
      <c r="BJ342" s="18" t="s">
        <v>194</v>
      </c>
      <c r="BK342" s="170">
        <f>ROUND(I342*H342,2)</f>
        <v>0</v>
      </c>
      <c r="BL342" s="18" t="s">
        <v>333</v>
      </c>
      <c r="BM342" s="18" t="s">
        <v>928</v>
      </c>
    </row>
    <row r="343" spans="2:47" s="1" customFormat="1" ht="22.5" customHeight="1">
      <c r="B343" s="35"/>
      <c r="D343" s="171" t="s">
        <v>335</v>
      </c>
      <c r="F343" s="172" t="s">
        <v>927</v>
      </c>
      <c r="I343" s="134"/>
      <c r="L343" s="35"/>
      <c r="M343" s="231"/>
      <c r="N343" s="232"/>
      <c r="O343" s="232"/>
      <c r="P343" s="232"/>
      <c r="Q343" s="232"/>
      <c r="R343" s="232"/>
      <c r="S343" s="232"/>
      <c r="T343" s="233"/>
      <c r="AT343" s="18" t="s">
        <v>335</v>
      </c>
      <c r="AU343" s="18" t="s">
        <v>253</v>
      </c>
    </row>
    <row r="344" spans="2:12" s="1" customFormat="1" ht="6.75" customHeight="1">
      <c r="B344" s="51"/>
      <c r="C344" s="52"/>
      <c r="D344" s="52"/>
      <c r="E344" s="52"/>
      <c r="F344" s="52"/>
      <c r="G344" s="52"/>
      <c r="H344" s="52"/>
      <c r="I344" s="113"/>
      <c r="J344" s="52"/>
      <c r="K344" s="52"/>
      <c r="L344" s="35"/>
    </row>
    <row r="471" ht="13.5">
      <c r="AT471" s="234"/>
    </row>
  </sheetData>
  <sheetProtection password="CC35" sheet="1" objects="1" scenarios="1" formatColumns="0" formatRows="0" sort="0" autoFilter="0"/>
  <autoFilter ref="C80:K80"/>
  <mergeCells count="9">
    <mergeCell ref="L2:V2"/>
    <mergeCell ref="E47:H47"/>
    <mergeCell ref="E71:H71"/>
    <mergeCell ref="E73:H73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7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1"/>
      <c r="C1" s="241"/>
      <c r="D1" s="240" t="s">
        <v>173</v>
      </c>
      <c r="E1" s="241"/>
      <c r="F1" s="242" t="s">
        <v>1178</v>
      </c>
      <c r="G1" s="367" t="s">
        <v>1179</v>
      </c>
      <c r="H1" s="367"/>
      <c r="I1" s="247"/>
      <c r="J1" s="242" t="s">
        <v>1180</v>
      </c>
      <c r="K1" s="240" t="s">
        <v>262</v>
      </c>
      <c r="L1" s="242" t="s">
        <v>1181</v>
      </c>
      <c r="M1" s="242"/>
      <c r="N1" s="242"/>
      <c r="O1" s="242"/>
      <c r="P1" s="242"/>
      <c r="Q1" s="242"/>
      <c r="R1" s="242"/>
      <c r="S1" s="242"/>
      <c r="T1" s="242"/>
      <c r="U1" s="238"/>
      <c r="V1" s="23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18" t="s">
        <v>260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253</v>
      </c>
    </row>
    <row r="4" spans="2:46" ht="36.75" customHeight="1">
      <c r="B4" s="22"/>
      <c r="C4" s="23"/>
      <c r="D4" s="24" t="s">
        <v>267</v>
      </c>
      <c r="E4" s="23"/>
      <c r="F4" s="23"/>
      <c r="G4" s="23"/>
      <c r="H4" s="23"/>
      <c r="I4" s="95"/>
      <c r="J4" s="23"/>
      <c r="K4" s="25"/>
      <c r="M4" s="26" t="s">
        <v>182</v>
      </c>
      <c r="AT4" s="18" t="s">
        <v>176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188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68" t="str">
        <f>'Rekapitulace stavby'!K6</f>
        <v>JM I Centrální park</v>
      </c>
      <c r="F7" s="342"/>
      <c r="G7" s="342"/>
      <c r="H7" s="342"/>
      <c r="I7" s="95"/>
      <c r="J7" s="23"/>
      <c r="K7" s="25"/>
    </row>
    <row r="8" spans="2:11" s="1" customFormat="1" ht="15">
      <c r="B8" s="35"/>
      <c r="C8" s="36"/>
      <c r="D8" s="31" t="s">
        <v>276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65" t="s">
        <v>929</v>
      </c>
      <c r="F9" s="333"/>
      <c r="G9" s="333"/>
      <c r="H9" s="333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191</v>
      </c>
      <c r="E11" s="36"/>
      <c r="F11" s="29" t="s">
        <v>261</v>
      </c>
      <c r="G11" s="36"/>
      <c r="H11" s="36"/>
      <c r="I11" s="97" t="s">
        <v>193</v>
      </c>
      <c r="J11" s="29" t="s">
        <v>930</v>
      </c>
      <c r="K11" s="39"/>
    </row>
    <row r="12" spans="2:11" s="1" customFormat="1" ht="14.25" customHeight="1">
      <c r="B12" s="35"/>
      <c r="C12" s="36"/>
      <c r="D12" s="31" t="s">
        <v>195</v>
      </c>
      <c r="E12" s="36"/>
      <c r="F12" s="29" t="s">
        <v>286</v>
      </c>
      <c r="G12" s="36"/>
      <c r="H12" s="36"/>
      <c r="I12" s="97" t="s">
        <v>197</v>
      </c>
      <c r="J12" s="98" t="str">
        <f>'Rekapitulace stavby'!AN8</f>
        <v>4.12.2017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201</v>
      </c>
      <c r="E14" s="36"/>
      <c r="F14" s="36"/>
      <c r="G14" s="36"/>
      <c r="H14" s="36"/>
      <c r="I14" s="97" t="s">
        <v>202</v>
      </c>
      <c r="J14" s="29" t="s">
        <v>291</v>
      </c>
      <c r="K14" s="39"/>
    </row>
    <row r="15" spans="2:11" s="1" customFormat="1" ht="18" customHeight="1">
      <c r="B15" s="35"/>
      <c r="C15" s="36"/>
      <c r="D15" s="36"/>
      <c r="E15" s="29" t="s">
        <v>294</v>
      </c>
      <c r="F15" s="36"/>
      <c r="G15" s="36"/>
      <c r="H15" s="36"/>
      <c r="I15" s="97" t="s">
        <v>204</v>
      </c>
      <c r="J15" s="29" t="s">
        <v>295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205</v>
      </c>
      <c r="E17" s="36"/>
      <c r="F17" s="36"/>
      <c r="G17" s="36"/>
      <c r="H17" s="36"/>
      <c r="I17" s="97" t="s">
        <v>202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204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207</v>
      </c>
      <c r="E20" s="36"/>
      <c r="F20" s="36"/>
      <c r="G20" s="36"/>
      <c r="H20" s="36"/>
      <c r="I20" s="97" t="s">
        <v>202</v>
      </c>
      <c r="J20" s="29" t="s">
        <v>192</v>
      </c>
      <c r="K20" s="39"/>
    </row>
    <row r="21" spans="2:11" s="1" customFormat="1" ht="18" customHeight="1">
      <c r="B21" s="35"/>
      <c r="C21" s="36"/>
      <c r="D21" s="36"/>
      <c r="E21" s="29" t="s">
        <v>203</v>
      </c>
      <c r="F21" s="36"/>
      <c r="G21" s="36"/>
      <c r="H21" s="36"/>
      <c r="I21" s="97" t="s">
        <v>204</v>
      </c>
      <c r="J21" s="29" t="s">
        <v>192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209</v>
      </c>
      <c r="E23" s="36"/>
      <c r="F23" s="36"/>
      <c r="G23" s="36"/>
      <c r="H23" s="36"/>
      <c r="I23" s="96"/>
      <c r="J23" s="36"/>
      <c r="K23" s="39"/>
    </row>
    <row r="24" spans="2:11" s="6" customFormat="1" ht="105.75" customHeight="1">
      <c r="B24" s="99"/>
      <c r="C24" s="100"/>
      <c r="D24" s="100"/>
      <c r="E24" s="345" t="s">
        <v>300</v>
      </c>
      <c r="F24" s="369"/>
      <c r="G24" s="369"/>
      <c r="H24" s="36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3"/>
      <c r="E26" s="63"/>
      <c r="F26" s="63"/>
      <c r="G26" s="63"/>
      <c r="H26" s="63"/>
      <c r="I26" s="103"/>
      <c r="J26" s="63"/>
      <c r="K26" s="104"/>
    </row>
    <row r="27" spans="2:11" s="1" customFormat="1" ht="24.75" customHeight="1">
      <c r="B27" s="35"/>
      <c r="C27" s="36"/>
      <c r="D27" s="105" t="s">
        <v>210</v>
      </c>
      <c r="E27" s="36"/>
      <c r="F27" s="36"/>
      <c r="G27" s="36"/>
      <c r="H27" s="36"/>
      <c r="I27" s="96"/>
      <c r="J27" s="106">
        <f>ROUNDUP(J82,2)</f>
        <v>0</v>
      </c>
      <c r="K27" s="39"/>
    </row>
    <row r="28" spans="2:11" s="1" customFormat="1" ht="6.75" customHeight="1">
      <c r="B28" s="35"/>
      <c r="C28" s="36"/>
      <c r="D28" s="63"/>
      <c r="E28" s="63"/>
      <c r="F28" s="63"/>
      <c r="G28" s="63"/>
      <c r="H28" s="63"/>
      <c r="I28" s="103"/>
      <c r="J28" s="63"/>
      <c r="K28" s="104"/>
    </row>
    <row r="29" spans="2:11" s="1" customFormat="1" ht="14.25" customHeight="1">
      <c r="B29" s="35"/>
      <c r="C29" s="36"/>
      <c r="D29" s="36"/>
      <c r="E29" s="36"/>
      <c r="F29" s="40" t="s">
        <v>212</v>
      </c>
      <c r="G29" s="36"/>
      <c r="H29" s="36"/>
      <c r="I29" s="107" t="s">
        <v>211</v>
      </c>
      <c r="J29" s="40" t="s">
        <v>213</v>
      </c>
      <c r="K29" s="39"/>
    </row>
    <row r="30" spans="2:11" s="1" customFormat="1" ht="14.25" customHeight="1">
      <c r="B30" s="35"/>
      <c r="C30" s="36"/>
      <c r="D30" s="43" t="s">
        <v>214</v>
      </c>
      <c r="E30" s="43" t="s">
        <v>215</v>
      </c>
      <c r="F30" s="108">
        <f>ROUNDUP(SUM(BE82:BE240),2)</f>
        <v>0</v>
      </c>
      <c r="G30" s="36"/>
      <c r="H30" s="36"/>
      <c r="I30" s="109">
        <v>0.21</v>
      </c>
      <c r="J30" s="108">
        <f>ROUNDUP(ROUNDUP((SUM(BE82:BE240)),2)*I30,1)</f>
        <v>0</v>
      </c>
      <c r="K30" s="39"/>
    </row>
    <row r="31" spans="2:11" s="1" customFormat="1" ht="14.25" customHeight="1">
      <c r="B31" s="35"/>
      <c r="C31" s="36"/>
      <c r="D31" s="36"/>
      <c r="E31" s="43" t="s">
        <v>216</v>
      </c>
      <c r="F31" s="108">
        <f>ROUNDUP(SUM(BF82:BF240),2)</f>
        <v>0</v>
      </c>
      <c r="G31" s="36"/>
      <c r="H31" s="36"/>
      <c r="I31" s="109">
        <v>0.15</v>
      </c>
      <c r="J31" s="108">
        <f>ROUNDUP(ROUNDUP((SUM(BF82:BF240)),2)*I31,1)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217</v>
      </c>
      <c r="F32" s="108">
        <f>ROUNDUP(SUM(BG82:BG240),2)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218</v>
      </c>
      <c r="F33" s="108">
        <f>ROUNDUP(SUM(BH82:BH240),2)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219</v>
      </c>
      <c r="F34" s="108">
        <f>ROUNDUP(SUM(BI82:BI240),2)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45"/>
      <c r="D36" s="46" t="s">
        <v>220</v>
      </c>
      <c r="E36" s="47"/>
      <c r="F36" s="47"/>
      <c r="G36" s="110" t="s">
        <v>221</v>
      </c>
      <c r="H36" s="48" t="s">
        <v>222</v>
      </c>
      <c r="I36" s="111"/>
      <c r="J36" s="49">
        <f>SUM(J27:J34)</f>
        <v>0</v>
      </c>
      <c r="K36" s="112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3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4"/>
      <c r="J41" s="55"/>
      <c r="K41" s="115"/>
    </row>
    <row r="42" spans="2:11" s="1" customFormat="1" ht="36.75" customHeight="1">
      <c r="B42" s="35"/>
      <c r="C42" s="24" t="s">
        <v>301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188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8" t="str">
        <f>E7</f>
        <v>JM I Centrální park</v>
      </c>
      <c r="F45" s="333"/>
      <c r="G45" s="333"/>
      <c r="H45" s="333"/>
      <c r="I45" s="96"/>
      <c r="J45" s="36"/>
      <c r="K45" s="39"/>
    </row>
    <row r="46" spans="2:11" s="1" customFormat="1" ht="14.25" customHeight="1">
      <c r="B46" s="35"/>
      <c r="C46" s="31" t="s">
        <v>276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65" t="str">
        <f>E9</f>
        <v>SO 03 - VEŘEJNÉ OSVĚTLENÍ</v>
      </c>
      <c r="F47" s="333"/>
      <c r="G47" s="333"/>
      <c r="H47" s="33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195</v>
      </c>
      <c r="D49" s="36"/>
      <c r="E49" s="36"/>
      <c r="F49" s="29" t="str">
        <f>F12</f>
        <v>CHODOV - PRAHA 11</v>
      </c>
      <c r="G49" s="36"/>
      <c r="H49" s="36"/>
      <c r="I49" s="97" t="s">
        <v>197</v>
      </c>
      <c r="J49" s="98" t="str">
        <f>IF(J12="","",J12)</f>
        <v>4.12.2017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201</v>
      </c>
      <c r="D51" s="36"/>
      <c r="E51" s="36"/>
      <c r="F51" s="29" t="str">
        <f>E15</f>
        <v>Magistrát hlavního města Prahy 1</v>
      </c>
      <c r="G51" s="36"/>
      <c r="H51" s="36"/>
      <c r="I51" s="97" t="s">
        <v>207</v>
      </c>
      <c r="J51" s="29" t="str">
        <f>E21</f>
        <v> </v>
      </c>
      <c r="K51" s="39"/>
    </row>
    <row r="52" spans="2:11" s="1" customFormat="1" ht="14.25" customHeight="1">
      <c r="B52" s="35"/>
      <c r="C52" s="31" t="s">
        <v>205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16" t="s">
        <v>302</v>
      </c>
      <c r="D54" s="45"/>
      <c r="E54" s="45"/>
      <c r="F54" s="45"/>
      <c r="G54" s="45"/>
      <c r="H54" s="45"/>
      <c r="I54" s="117"/>
      <c r="J54" s="118" t="s">
        <v>303</v>
      </c>
      <c r="K54" s="50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19" t="s">
        <v>304</v>
      </c>
      <c r="D56" s="36"/>
      <c r="E56" s="36"/>
      <c r="F56" s="36"/>
      <c r="G56" s="36"/>
      <c r="H56" s="36"/>
      <c r="I56" s="96"/>
      <c r="J56" s="106">
        <f>J82</f>
        <v>0</v>
      </c>
      <c r="K56" s="39"/>
      <c r="AU56" s="18" t="s">
        <v>305</v>
      </c>
    </row>
    <row r="57" spans="2:11" s="7" customFormat="1" ht="24.75" customHeight="1">
      <c r="B57" s="120"/>
      <c r="C57" s="121"/>
      <c r="D57" s="122" t="s">
        <v>306</v>
      </c>
      <c r="E57" s="123"/>
      <c r="F57" s="123"/>
      <c r="G57" s="123"/>
      <c r="H57" s="123"/>
      <c r="I57" s="124"/>
      <c r="J57" s="125">
        <f>J83</f>
        <v>0</v>
      </c>
      <c r="K57" s="126"/>
    </row>
    <row r="58" spans="2:11" s="8" customFormat="1" ht="19.5" customHeight="1">
      <c r="B58" s="127"/>
      <c r="C58" s="128"/>
      <c r="D58" s="129" t="s">
        <v>931</v>
      </c>
      <c r="E58" s="130"/>
      <c r="F58" s="130"/>
      <c r="G58" s="130"/>
      <c r="H58" s="130"/>
      <c r="I58" s="131"/>
      <c r="J58" s="132">
        <f>J84</f>
        <v>0</v>
      </c>
      <c r="K58" s="133"/>
    </row>
    <row r="59" spans="2:11" s="7" customFormat="1" ht="24.75" customHeight="1">
      <c r="B59" s="120"/>
      <c r="C59" s="121"/>
      <c r="D59" s="122" t="s">
        <v>932</v>
      </c>
      <c r="E59" s="123"/>
      <c r="F59" s="123"/>
      <c r="G59" s="123"/>
      <c r="H59" s="123"/>
      <c r="I59" s="124"/>
      <c r="J59" s="125">
        <f>J93</f>
        <v>0</v>
      </c>
      <c r="K59" s="126"/>
    </row>
    <row r="60" spans="2:11" s="7" customFormat="1" ht="24.75" customHeight="1">
      <c r="B60" s="120"/>
      <c r="C60" s="121"/>
      <c r="D60" s="122" t="s">
        <v>933</v>
      </c>
      <c r="E60" s="123"/>
      <c r="F60" s="123"/>
      <c r="G60" s="123"/>
      <c r="H60" s="123"/>
      <c r="I60" s="124"/>
      <c r="J60" s="125">
        <f>J97</f>
        <v>0</v>
      </c>
      <c r="K60" s="126"/>
    </row>
    <row r="61" spans="2:11" s="8" customFormat="1" ht="19.5" customHeight="1">
      <c r="B61" s="127"/>
      <c r="C61" s="128"/>
      <c r="D61" s="129" t="s">
        <v>934</v>
      </c>
      <c r="E61" s="130"/>
      <c r="F61" s="130"/>
      <c r="G61" s="130"/>
      <c r="H61" s="130"/>
      <c r="I61" s="131"/>
      <c r="J61" s="132">
        <f>J98</f>
        <v>0</v>
      </c>
      <c r="K61" s="133"/>
    </row>
    <row r="62" spans="2:11" s="8" customFormat="1" ht="19.5" customHeight="1">
      <c r="B62" s="127"/>
      <c r="C62" s="128"/>
      <c r="D62" s="129" t="s">
        <v>935</v>
      </c>
      <c r="E62" s="130"/>
      <c r="F62" s="130"/>
      <c r="G62" s="130"/>
      <c r="H62" s="130"/>
      <c r="I62" s="131"/>
      <c r="J62" s="132">
        <f>J193</f>
        <v>0</v>
      </c>
      <c r="K62" s="133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6"/>
      <c r="J63" s="36"/>
      <c r="K63" s="39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13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14"/>
      <c r="J68" s="55"/>
      <c r="K68" s="55"/>
      <c r="L68" s="35"/>
    </row>
    <row r="69" spans="2:12" s="1" customFormat="1" ht="36.75" customHeight="1">
      <c r="B69" s="35"/>
      <c r="C69" s="56" t="s">
        <v>313</v>
      </c>
      <c r="I69" s="134"/>
      <c r="L69" s="35"/>
    </row>
    <row r="70" spans="2:12" s="1" customFormat="1" ht="6.75" customHeight="1">
      <c r="B70" s="35"/>
      <c r="I70" s="134"/>
      <c r="L70" s="35"/>
    </row>
    <row r="71" spans="2:12" s="1" customFormat="1" ht="14.25" customHeight="1">
      <c r="B71" s="35"/>
      <c r="C71" s="58" t="s">
        <v>188</v>
      </c>
      <c r="I71" s="134"/>
      <c r="L71" s="35"/>
    </row>
    <row r="72" spans="2:12" s="1" customFormat="1" ht="22.5" customHeight="1">
      <c r="B72" s="35"/>
      <c r="E72" s="366" t="str">
        <f>E7</f>
        <v>JM I Centrální park</v>
      </c>
      <c r="F72" s="339"/>
      <c r="G72" s="339"/>
      <c r="H72" s="339"/>
      <c r="I72" s="134"/>
      <c r="L72" s="35"/>
    </row>
    <row r="73" spans="2:12" s="1" customFormat="1" ht="14.25" customHeight="1">
      <c r="B73" s="35"/>
      <c r="C73" s="58" t="s">
        <v>276</v>
      </c>
      <c r="I73" s="134"/>
      <c r="L73" s="35"/>
    </row>
    <row r="74" spans="2:12" s="1" customFormat="1" ht="23.25" customHeight="1">
      <c r="B74" s="35"/>
      <c r="E74" s="346" t="str">
        <f>E9</f>
        <v>SO 03 - VEŘEJNÉ OSVĚTLENÍ</v>
      </c>
      <c r="F74" s="339"/>
      <c r="G74" s="339"/>
      <c r="H74" s="339"/>
      <c r="I74" s="134"/>
      <c r="L74" s="35"/>
    </row>
    <row r="75" spans="2:12" s="1" customFormat="1" ht="6.75" customHeight="1">
      <c r="B75" s="35"/>
      <c r="I75" s="134"/>
      <c r="L75" s="35"/>
    </row>
    <row r="76" spans="2:12" s="1" customFormat="1" ht="18" customHeight="1">
      <c r="B76" s="35"/>
      <c r="C76" s="58" t="s">
        <v>195</v>
      </c>
      <c r="F76" s="135" t="str">
        <f>F12</f>
        <v>CHODOV - PRAHA 11</v>
      </c>
      <c r="I76" s="136" t="s">
        <v>197</v>
      </c>
      <c r="J76" s="62" t="str">
        <f>IF(J12="","",J12)</f>
        <v>4.12.2017</v>
      </c>
      <c r="L76" s="35"/>
    </row>
    <row r="77" spans="2:12" s="1" customFormat="1" ht="6.75" customHeight="1">
      <c r="B77" s="35"/>
      <c r="I77" s="134"/>
      <c r="L77" s="35"/>
    </row>
    <row r="78" spans="2:12" s="1" customFormat="1" ht="15">
      <c r="B78" s="35"/>
      <c r="C78" s="58" t="s">
        <v>201</v>
      </c>
      <c r="F78" s="135" t="str">
        <f>E15</f>
        <v>Magistrát hlavního města Prahy 1</v>
      </c>
      <c r="I78" s="136" t="s">
        <v>207</v>
      </c>
      <c r="J78" s="135" t="str">
        <f>E21</f>
        <v> </v>
      </c>
      <c r="L78" s="35"/>
    </row>
    <row r="79" spans="2:12" s="1" customFormat="1" ht="14.25" customHeight="1">
      <c r="B79" s="35"/>
      <c r="C79" s="58" t="s">
        <v>205</v>
      </c>
      <c r="F79" s="135">
        <f>IF(E18="","",E18)</f>
      </c>
      <c r="I79" s="134"/>
      <c r="L79" s="35"/>
    </row>
    <row r="80" spans="2:12" s="1" customFormat="1" ht="9.75" customHeight="1">
      <c r="B80" s="35"/>
      <c r="I80" s="134"/>
      <c r="L80" s="35"/>
    </row>
    <row r="81" spans="2:20" s="9" customFormat="1" ht="29.25" customHeight="1">
      <c r="B81" s="137"/>
      <c r="C81" s="138" t="s">
        <v>314</v>
      </c>
      <c r="D81" s="139" t="s">
        <v>229</v>
      </c>
      <c r="E81" s="139" t="s">
        <v>225</v>
      </c>
      <c r="F81" s="139" t="s">
        <v>315</v>
      </c>
      <c r="G81" s="139" t="s">
        <v>316</v>
      </c>
      <c r="H81" s="139" t="s">
        <v>317</v>
      </c>
      <c r="I81" s="140" t="s">
        <v>318</v>
      </c>
      <c r="J81" s="139" t="s">
        <v>303</v>
      </c>
      <c r="K81" s="141" t="s">
        <v>319</v>
      </c>
      <c r="L81" s="137"/>
      <c r="M81" s="68" t="s">
        <v>320</v>
      </c>
      <c r="N81" s="69" t="s">
        <v>214</v>
      </c>
      <c r="O81" s="69" t="s">
        <v>321</v>
      </c>
      <c r="P81" s="69" t="s">
        <v>322</v>
      </c>
      <c r="Q81" s="69" t="s">
        <v>323</v>
      </c>
      <c r="R81" s="69" t="s">
        <v>324</v>
      </c>
      <c r="S81" s="69" t="s">
        <v>325</v>
      </c>
      <c r="T81" s="70" t="s">
        <v>326</v>
      </c>
    </row>
    <row r="82" spans="2:63" s="1" customFormat="1" ht="29.25" customHeight="1">
      <c r="B82" s="35"/>
      <c r="C82" s="72" t="s">
        <v>304</v>
      </c>
      <c r="I82" s="134"/>
      <c r="J82" s="142">
        <f>BK82</f>
        <v>0</v>
      </c>
      <c r="L82" s="35"/>
      <c r="M82" s="71"/>
      <c r="N82" s="63"/>
      <c r="O82" s="63"/>
      <c r="P82" s="143">
        <f>P83+P93+P97</f>
        <v>0</v>
      </c>
      <c r="Q82" s="63"/>
      <c r="R82" s="143">
        <f>R83+R93+R97</f>
        <v>66.46486589999999</v>
      </c>
      <c r="S82" s="63"/>
      <c r="T82" s="144">
        <f>T83+T93+T97</f>
        <v>0</v>
      </c>
      <c r="AT82" s="18" t="s">
        <v>243</v>
      </c>
      <c r="AU82" s="18" t="s">
        <v>305</v>
      </c>
      <c r="BK82" s="145">
        <f>BK83+BK93+BK97</f>
        <v>0</v>
      </c>
    </row>
    <row r="83" spans="2:63" s="10" customFormat="1" ht="36.75" customHeight="1">
      <c r="B83" s="146"/>
      <c r="D83" s="155" t="s">
        <v>243</v>
      </c>
      <c r="E83" s="229" t="s">
        <v>327</v>
      </c>
      <c r="F83" s="229" t="s">
        <v>328</v>
      </c>
      <c r="I83" s="149"/>
      <c r="J83" s="230">
        <f>BK83</f>
        <v>0</v>
      </c>
      <c r="L83" s="146"/>
      <c r="M83" s="151"/>
      <c r="N83" s="152"/>
      <c r="O83" s="152"/>
      <c r="P83" s="153">
        <f>P84</f>
        <v>0</v>
      </c>
      <c r="Q83" s="152"/>
      <c r="R83" s="153">
        <f>R84</f>
        <v>3.9718</v>
      </c>
      <c r="S83" s="152"/>
      <c r="T83" s="154">
        <f>T84</f>
        <v>0</v>
      </c>
      <c r="AR83" s="155" t="s">
        <v>194</v>
      </c>
      <c r="AT83" s="156" t="s">
        <v>243</v>
      </c>
      <c r="AU83" s="156" t="s">
        <v>244</v>
      </c>
      <c r="AY83" s="155" t="s">
        <v>329</v>
      </c>
      <c r="BK83" s="157">
        <f>BK84</f>
        <v>0</v>
      </c>
    </row>
    <row r="84" spans="2:63" s="10" customFormat="1" ht="19.5" customHeight="1">
      <c r="B84" s="146"/>
      <c r="D84" s="147" t="s">
        <v>243</v>
      </c>
      <c r="E84" s="190" t="s">
        <v>370</v>
      </c>
      <c r="F84" s="190" t="s">
        <v>936</v>
      </c>
      <c r="I84" s="149"/>
      <c r="J84" s="191">
        <f>BK84</f>
        <v>0</v>
      </c>
      <c r="L84" s="146"/>
      <c r="M84" s="151"/>
      <c r="N84" s="152"/>
      <c r="O84" s="152"/>
      <c r="P84" s="153">
        <f>SUM(P85:P92)</f>
        <v>0</v>
      </c>
      <c r="Q84" s="152"/>
      <c r="R84" s="153">
        <f>SUM(R85:R92)</f>
        <v>3.9718</v>
      </c>
      <c r="S84" s="152"/>
      <c r="T84" s="154">
        <f>SUM(T85:T92)</f>
        <v>0</v>
      </c>
      <c r="AR84" s="155" t="s">
        <v>194</v>
      </c>
      <c r="AT84" s="156" t="s">
        <v>243</v>
      </c>
      <c r="AU84" s="156" t="s">
        <v>194</v>
      </c>
      <c r="AY84" s="155" t="s">
        <v>329</v>
      </c>
      <c r="BK84" s="157">
        <f>SUM(BK85:BK92)</f>
        <v>0</v>
      </c>
    </row>
    <row r="85" spans="2:65" s="1" customFormat="1" ht="22.5" customHeight="1">
      <c r="B85" s="158"/>
      <c r="C85" s="159" t="s">
        <v>194</v>
      </c>
      <c r="D85" s="159" t="s">
        <v>330</v>
      </c>
      <c r="E85" s="160" t="s">
        <v>937</v>
      </c>
      <c r="F85" s="161" t="s">
        <v>938</v>
      </c>
      <c r="G85" s="162" t="s">
        <v>350</v>
      </c>
      <c r="H85" s="163">
        <v>10</v>
      </c>
      <c r="I85" s="164"/>
      <c r="J85" s="165">
        <f>ROUND(I85*H85,2)</f>
        <v>0</v>
      </c>
      <c r="K85" s="161" t="s">
        <v>351</v>
      </c>
      <c r="L85" s="35"/>
      <c r="M85" s="166" t="s">
        <v>192</v>
      </c>
      <c r="N85" s="167" t="s">
        <v>215</v>
      </c>
      <c r="O85" s="36"/>
      <c r="P85" s="168">
        <f>O85*H85</f>
        <v>0</v>
      </c>
      <c r="Q85" s="168">
        <v>0.23481</v>
      </c>
      <c r="R85" s="168">
        <f>Q85*H85</f>
        <v>2.3481</v>
      </c>
      <c r="S85" s="168">
        <v>0</v>
      </c>
      <c r="T85" s="169">
        <f>S85*H85</f>
        <v>0</v>
      </c>
      <c r="AR85" s="18" t="s">
        <v>333</v>
      </c>
      <c r="AT85" s="18" t="s">
        <v>330</v>
      </c>
      <c r="AU85" s="18" t="s">
        <v>253</v>
      </c>
      <c r="AY85" s="18" t="s">
        <v>329</v>
      </c>
      <c r="BE85" s="170">
        <f>IF(N85="základní",J85,0)</f>
        <v>0</v>
      </c>
      <c r="BF85" s="170">
        <f>IF(N85="snížená",J85,0)</f>
        <v>0</v>
      </c>
      <c r="BG85" s="170">
        <f>IF(N85="zákl. přenesená",J85,0)</f>
        <v>0</v>
      </c>
      <c r="BH85" s="170">
        <f>IF(N85="sníž. přenesená",J85,0)</f>
        <v>0</v>
      </c>
      <c r="BI85" s="170">
        <f>IF(N85="nulová",J85,0)</f>
        <v>0</v>
      </c>
      <c r="BJ85" s="18" t="s">
        <v>194</v>
      </c>
      <c r="BK85" s="170">
        <f>ROUND(I85*H85,2)</f>
        <v>0</v>
      </c>
      <c r="BL85" s="18" t="s">
        <v>333</v>
      </c>
      <c r="BM85" s="18" t="s">
        <v>939</v>
      </c>
    </row>
    <row r="86" spans="2:47" s="1" customFormat="1" ht="22.5" customHeight="1">
      <c r="B86" s="35"/>
      <c r="D86" s="193" t="s">
        <v>335</v>
      </c>
      <c r="F86" s="218" t="s">
        <v>938</v>
      </c>
      <c r="I86" s="134"/>
      <c r="L86" s="35"/>
      <c r="M86" s="65"/>
      <c r="N86" s="36"/>
      <c r="O86" s="36"/>
      <c r="P86" s="36"/>
      <c r="Q86" s="36"/>
      <c r="R86" s="36"/>
      <c r="S86" s="36"/>
      <c r="T86" s="66"/>
      <c r="AT86" s="18" t="s">
        <v>335</v>
      </c>
      <c r="AU86" s="18" t="s">
        <v>253</v>
      </c>
    </row>
    <row r="87" spans="2:65" s="1" customFormat="1" ht="22.5" customHeight="1">
      <c r="B87" s="158"/>
      <c r="C87" s="159" t="s">
        <v>253</v>
      </c>
      <c r="D87" s="159" t="s">
        <v>330</v>
      </c>
      <c r="E87" s="160" t="s">
        <v>940</v>
      </c>
      <c r="F87" s="161" t="s">
        <v>941</v>
      </c>
      <c r="G87" s="162" t="s">
        <v>350</v>
      </c>
      <c r="H87" s="163">
        <v>10</v>
      </c>
      <c r="I87" s="164"/>
      <c r="J87" s="165">
        <f>ROUND(I87*H87,2)</f>
        <v>0</v>
      </c>
      <c r="K87" s="161" t="s">
        <v>351</v>
      </c>
      <c r="L87" s="35"/>
      <c r="M87" s="166" t="s">
        <v>192</v>
      </c>
      <c r="N87" s="167" t="s">
        <v>215</v>
      </c>
      <c r="O87" s="36"/>
      <c r="P87" s="168">
        <f>O87*H87</f>
        <v>0</v>
      </c>
      <c r="Q87" s="168">
        <v>0.066</v>
      </c>
      <c r="R87" s="168">
        <f>Q87*H87</f>
        <v>0.66</v>
      </c>
      <c r="S87" s="168">
        <v>0</v>
      </c>
      <c r="T87" s="169">
        <f>S87*H87</f>
        <v>0</v>
      </c>
      <c r="AR87" s="18" t="s">
        <v>333</v>
      </c>
      <c r="AT87" s="18" t="s">
        <v>330</v>
      </c>
      <c r="AU87" s="18" t="s">
        <v>253</v>
      </c>
      <c r="AY87" s="18" t="s">
        <v>329</v>
      </c>
      <c r="BE87" s="170">
        <f>IF(N87="základní",J87,0)</f>
        <v>0</v>
      </c>
      <c r="BF87" s="170">
        <f>IF(N87="snížená",J87,0)</f>
        <v>0</v>
      </c>
      <c r="BG87" s="170">
        <f>IF(N87="zákl. přenesená",J87,0)</f>
        <v>0</v>
      </c>
      <c r="BH87" s="170">
        <f>IF(N87="sníž. přenesená",J87,0)</f>
        <v>0</v>
      </c>
      <c r="BI87" s="170">
        <f>IF(N87="nulová",J87,0)</f>
        <v>0</v>
      </c>
      <c r="BJ87" s="18" t="s">
        <v>194</v>
      </c>
      <c r="BK87" s="170">
        <f>ROUND(I87*H87,2)</f>
        <v>0</v>
      </c>
      <c r="BL87" s="18" t="s">
        <v>333</v>
      </c>
      <c r="BM87" s="18" t="s">
        <v>942</v>
      </c>
    </row>
    <row r="88" spans="2:47" s="1" customFormat="1" ht="22.5" customHeight="1">
      <c r="B88" s="35"/>
      <c r="D88" s="193" t="s">
        <v>335</v>
      </c>
      <c r="F88" s="218" t="s">
        <v>941</v>
      </c>
      <c r="I88" s="134"/>
      <c r="L88" s="35"/>
      <c r="M88" s="65"/>
      <c r="N88" s="36"/>
      <c r="O88" s="36"/>
      <c r="P88" s="36"/>
      <c r="Q88" s="36"/>
      <c r="R88" s="36"/>
      <c r="S88" s="36"/>
      <c r="T88" s="66"/>
      <c r="AT88" s="18" t="s">
        <v>335</v>
      </c>
      <c r="AU88" s="18" t="s">
        <v>253</v>
      </c>
    </row>
    <row r="89" spans="2:65" s="1" customFormat="1" ht="22.5" customHeight="1">
      <c r="B89" s="158"/>
      <c r="C89" s="159" t="s">
        <v>357</v>
      </c>
      <c r="D89" s="159" t="s">
        <v>330</v>
      </c>
      <c r="E89" s="160" t="s">
        <v>943</v>
      </c>
      <c r="F89" s="161" t="s">
        <v>944</v>
      </c>
      <c r="G89" s="162" t="s">
        <v>350</v>
      </c>
      <c r="H89" s="163">
        <v>10</v>
      </c>
      <c r="I89" s="164"/>
      <c r="J89" s="165">
        <f>ROUND(I89*H89,2)</f>
        <v>0</v>
      </c>
      <c r="K89" s="161" t="s">
        <v>351</v>
      </c>
      <c r="L89" s="35"/>
      <c r="M89" s="166" t="s">
        <v>192</v>
      </c>
      <c r="N89" s="167" t="s">
        <v>215</v>
      </c>
      <c r="O89" s="36"/>
      <c r="P89" s="168">
        <f>O89*H89</f>
        <v>0</v>
      </c>
      <c r="Q89" s="168">
        <v>0.00561</v>
      </c>
      <c r="R89" s="168">
        <f>Q89*H89</f>
        <v>0.056100000000000004</v>
      </c>
      <c r="S89" s="168">
        <v>0</v>
      </c>
      <c r="T89" s="169">
        <f>S89*H89</f>
        <v>0</v>
      </c>
      <c r="AR89" s="18" t="s">
        <v>333</v>
      </c>
      <c r="AT89" s="18" t="s">
        <v>330</v>
      </c>
      <c r="AU89" s="18" t="s">
        <v>253</v>
      </c>
      <c r="AY89" s="18" t="s">
        <v>329</v>
      </c>
      <c r="BE89" s="170">
        <f>IF(N89="základní",J89,0)</f>
        <v>0</v>
      </c>
      <c r="BF89" s="170">
        <f>IF(N89="snížená",J89,0)</f>
        <v>0</v>
      </c>
      <c r="BG89" s="170">
        <f>IF(N89="zákl. přenesená",J89,0)</f>
        <v>0</v>
      </c>
      <c r="BH89" s="170">
        <f>IF(N89="sníž. přenesená",J89,0)</f>
        <v>0</v>
      </c>
      <c r="BI89" s="170">
        <f>IF(N89="nulová",J89,0)</f>
        <v>0</v>
      </c>
      <c r="BJ89" s="18" t="s">
        <v>194</v>
      </c>
      <c r="BK89" s="170">
        <f>ROUND(I89*H89,2)</f>
        <v>0</v>
      </c>
      <c r="BL89" s="18" t="s">
        <v>333</v>
      </c>
      <c r="BM89" s="18" t="s">
        <v>945</v>
      </c>
    </row>
    <row r="90" spans="2:47" s="1" customFormat="1" ht="22.5" customHeight="1">
      <c r="B90" s="35"/>
      <c r="D90" s="193" t="s">
        <v>335</v>
      </c>
      <c r="F90" s="218" t="s">
        <v>944</v>
      </c>
      <c r="I90" s="134"/>
      <c r="L90" s="35"/>
      <c r="M90" s="65"/>
      <c r="N90" s="36"/>
      <c r="O90" s="36"/>
      <c r="P90" s="36"/>
      <c r="Q90" s="36"/>
      <c r="R90" s="36"/>
      <c r="S90" s="36"/>
      <c r="T90" s="66"/>
      <c r="AT90" s="18" t="s">
        <v>335</v>
      </c>
      <c r="AU90" s="18" t="s">
        <v>253</v>
      </c>
    </row>
    <row r="91" spans="2:65" s="1" customFormat="1" ht="31.5" customHeight="1">
      <c r="B91" s="158"/>
      <c r="C91" s="159" t="s">
        <v>333</v>
      </c>
      <c r="D91" s="159" t="s">
        <v>330</v>
      </c>
      <c r="E91" s="160" t="s">
        <v>946</v>
      </c>
      <c r="F91" s="161" t="s">
        <v>947</v>
      </c>
      <c r="G91" s="162" t="s">
        <v>350</v>
      </c>
      <c r="H91" s="163">
        <v>10</v>
      </c>
      <c r="I91" s="164"/>
      <c r="J91" s="165">
        <f>ROUND(I91*H91,2)</f>
        <v>0</v>
      </c>
      <c r="K91" s="161" t="s">
        <v>351</v>
      </c>
      <c r="L91" s="35"/>
      <c r="M91" s="166" t="s">
        <v>192</v>
      </c>
      <c r="N91" s="167" t="s">
        <v>215</v>
      </c>
      <c r="O91" s="36"/>
      <c r="P91" s="168">
        <f>O91*H91</f>
        <v>0</v>
      </c>
      <c r="Q91" s="168">
        <v>0.09076</v>
      </c>
      <c r="R91" s="168">
        <f>Q91*H91</f>
        <v>0.9076</v>
      </c>
      <c r="S91" s="168">
        <v>0</v>
      </c>
      <c r="T91" s="169">
        <f>S91*H91</f>
        <v>0</v>
      </c>
      <c r="AR91" s="18" t="s">
        <v>333</v>
      </c>
      <c r="AT91" s="18" t="s">
        <v>330</v>
      </c>
      <c r="AU91" s="18" t="s">
        <v>253</v>
      </c>
      <c r="AY91" s="18" t="s">
        <v>329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18" t="s">
        <v>194</v>
      </c>
      <c r="BK91" s="170">
        <f>ROUND(I91*H91,2)</f>
        <v>0</v>
      </c>
      <c r="BL91" s="18" t="s">
        <v>333</v>
      </c>
      <c r="BM91" s="18" t="s">
        <v>948</v>
      </c>
    </row>
    <row r="92" spans="2:47" s="1" customFormat="1" ht="22.5" customHeight="1">
      <c r="B92" s="35"/>
      <c r="D92" s="171" t="s">
        <v>335</v>
      </c>
      <c r="F92" s="172" t="s">
        <v>947</v>
      </c>
      <c r="I92" s="134"/>
      <c r="L92" s="35"/>
      <c r="M92" s="65"/>
      <c r="N92" s="36"/>
      <c r="O92" s="36"/>
      <c r="P92" s="36"/>
      <c r="Q92" s="36"/>
      <c r="R92" s="36"/>
      <c r="S92" s="36"/>
      <c r="T92" s="66"/>
      <c r="AT92" s="18" t="s">
        <v>335</v>
      </c>
      <c r="AU92" s="18" t="s">
        <v>253</v>
      </c>
    </row>
    <row r="93" spans="2:63" s="10" customFormat="1" ht="36.75" customHeight="1">
      <c r="B93" s="146"/>
      <c r="D93" s="147" t="s">
        <v>243</v>
      </c>
      <c r="E93" s="148" t="s">
        <v>949</v>
      </c>
      <c r="F93" s="148" t="s">
        <v>950</v>
      </c>
      <c r="I93" s="149"/>
      <c r="J93" s="150">
        <f>BK93</f>
        <v>0</v>
      </c>
      <c r="L93" s="146"/>
      <c r="M93" s="151"/>
      <c r="N93" s="152"/>
      <c r="O93" s="152"/>
      <c r="P93" s="153">
        <f>SUM(P94:P96)</f>
        <v>0</v>
      </c>
      <c r="Q93" s="152"/>
      <c r="R93" s="153">
        <f>SUM(R94:R96)</f>
        <v>0</v>
      </c>
      <c r="S93" s="152"/>
      <c r="T93" s="154">
        <f>SUM(T94:T96)</f>
        <v>0</v>
      </c>
      <c r="AR93" s="155" t="s">
        <v>253</v>
      </c>
      <c r="AT93" s="156" t="s">
        <v>243</v>
      </c>
      <c r="AU93" s="156" t="s">
        <v>244</v>
      </c>
      <c r="AY93" s="155" t="s">
        <v>329</v>
      </c>
      <c r="BK93" s="157">
        <f>SUM(BK94:BK96)</f>
        <v>0</v>
      </c>
    </row>
    <row r="94" spans="2:65" s="1" customFormat="1" ht="22.5" customHeight="1">
      <c r="B94" s="158"/>
      <c r="C94" s="159" t="s">
        <v>370</v>
      </c>
      <c r="D94" s="159" t="s">
        <v>330</v>
      </c>
      <c r="E94" s="160" t="s">
        <v>951</v>
      </c>
      <c r="F94" s="161" t="s">
        <v>952</v>
      </c>
      <c r="G94" s="162" t="s">
        <v>908</v>
      </c>
      <c r="H94" s="163">
        <v>2630</v>
      </c>
      <c r="I94" s="164"/>
      <c r="J94" s="165">
        <f>ROUND(I94*H94,2)</f>
        <v>0</v>
      </c>
      <c r="K94" s="161" t="s">
        <v>351</v>
      </c>
      <c r="L94" s="35"/>
      <c r="M94" s="166" t="s">
        <v>192</v>
      </c>
      <c r="N94" s="167" t="s">
        <v>215</v>
      </c>
      <c r="O94" s="36"/>
      <c r="P94" s="168">
        <f>O94*H94</f>
        <v>0</v>
      </c>
      <c r="Q94" s="168">
        <v>0</v>
      </c>
      <c r="R94" s="168">
        <f>Q94*H94</f>
        <v>0</v>
      </c>
      <c r="S94" s="168">
        <v>0</v>
      </c>
      <c r="T94" s="169">
        <f>S94*H94</f>
        <v>0</v>
      </c>
      <c r="AR94" s="18" t="s">
        <v>522</v>
      </c>
      <c r="AT94" s="18" t="s">
        <v>330</v>
      </c>
      <c r="AU94" s="18" t="s">
        <v>194</v>
      </c>
      <c r="AY94" s="18" t="s">
        <v>329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8" t="s">
        <v>194</v>
      </c>
      <c r="BK94" s="170">
        <f>ROUND(I94*H94,2)</f>
        <v>0</v>
      </c>
      <c r="BL94" s="18" t="s">
        <v>522</v>
      </c>
      <c r="BM94" s="18" t="s">
        <v>953</v>
      </c>
    </row>
    <row r="95" spans="2:47" s="1" customFormat="1" ht="22.5" customHeight="1">
      <c r="B95" s="35"/>
      <c r="D95" s="171" t="s">
        <v>335</v>
      </c>
      <c r="F95" s="172" t="s">
        <v>952</v>
      </c>
      <c r="I95" s="134"/>
      <c r="L95" s="35"/>
      <c r="M95" s="65"/>
      <c r="N95" s="36"/>
      <c r="O95" s="36"/>
      <c r="P95" s="36"/>
      <c r="Q95" s="36"/>
      <c r="R95" s="36"/>
      <c r="S95" s="36"/>
      <c r="T95" s="66"/>
      <c r="AT95" s="18" t="s">
        <v>335</v>
      </c>
      <c r="AU95" s="18" t="s">
        <v>194</v>
      </c>
    </row>
    <row r="96" spans="2:51" s="13" customFormat="1" ht="22.5" customHeight="1">
      <c r="B96" s="192"/>
      <c r="D96" s="171" t="s">
        <v>336</v>
      </c>
      <c r="E96" s="201" t="s">
        <v>192</v>
      </c>
      <c r="F96" s="202" t="s">
        <v>954</v>
      </c>
      <c r="H96" s="203">
        <v>2630</v>
      </c>
      <c r="I96" s="197"/>
      <c r="L96" s="192"/>
      <c r="M96" s="198"/>
      <c r="N96" s="199"/>
      <c r="O96" s="199"/>
      <c r="P96" s="199"/>
      <c r="Q96" s="199"/>
      <c r="R96" s="199"/>
      <c r="S96" s="199"/>
      <c r="T96" s="200"/>
      <c r="AT96" s="201" t="s">
        <v>336</v>
      </c>
      <c r="AU96" s="201" t="s">
        <v>194</v>
      </c>
      <c r="AV96" s="13" t="s">
        <v>253</v>
      </c>
      <c r="AW96" s="13" t="s">
        <v>208</v>
      </c>
      <c r="AX96" s="13" t="s">
        <v>194</v>
      </c>
      <c r="AY96" s="201" t="s">
        <v>329</v>
      </c>
    </row>
    <row r="97" spans="2:63" s="10" customFormat="1" ht="36.75" customHeight="1">
      <c r="B97" s="146"/>
      <c r="D97" s="155" t="s">
        <v>243</v>
      </c>
      <c r="E97" s="229" t="s">
        <v>646</v>
      </c>
      <c r="F97" s="229" t="s">
        <v>955</v>
      </c>
      <c r="I97" s="149"/>
      <c r="J97" s="230">
        <f>BK97</f>
        <v>0</v>
      </c>
      <c r="L97" s="146"/>
      <c r="M97" s="151"/>
      <c r="N97" s="152"/>
      <c r="O97" s="152"/>
      <c r="P97" s="153">
        <f>P98+P193</f>
        <v>0</v>
      </c>
      <c r="Q97" s="152"/>
      <c r="R97" s="153">
        <f>R98+R193</f>
        <v>62.4930659</v>
      </c>
      <c r="S97" s="152"/>
      <c r="T97" s="154">
        <f>T98+T193</f>
        <v>0</v>
      </c>
      <c r="AR97" s="155" t="s">
        <v>357</v>
      </c>
      <c r="AT97" s="156" t="s">
        <v>243</v>
      </c>
      <c r="AU97" s="156" t="s">
        <v>244</v>
      </c>
      <c r="AY97" s="155" t="s">
        <v>329</v>
      </c>
      <c r="BK97" s="157">
        <f>BK98+BK193</f>
        <v>0</v>
      </c>
    </row>
    <row r="98" spans="2:63" s="10" customFormat="1" ht="19.5" customHeight="1">
      <c r="B98" s="146"/>
      <c r="D98" s="147" t="s">
        <v>243</v>
      </c>
      <c r="E98" s="190" t="s">
        <v>956</v>
      </c>
      <c r="F98" s="190" t="s">
        <v>957</v>
      </c>
      <c r="I98" s="149"/>
      <c r="J98" s="191">
        <f>BK98</f>
        <v>0</v>
      </c>
      <c r="L98" s="146"/>
      <c r="M98" s="151"/>
      <c r="N98" s="152"/>
      <c r="O98" s="152"/>
      <c r="P98" s="153">
        <f>SUM(P99:P192)</f>
        <v>0</v>
      </c>
      <c r="Q98" s="152"/>
      <c r="R98" s="153">
        <f>SUM(R99:R192)</f>
        <v>7.483467499999999</v>
      </c>
      <c r="S98" s="152"/>
      <c r="T98" s="154">
        <f>SUM(T99:T192)</f>
        <v>0</v>
      </c>
      <c r="AR98" s="155" t="s">
        <v>357</v>
      </c>
      <c r="AT98" s="156" t="s">
        <v>243</v>
      </c>
      <c r="AU98" s="156" t="s">
        <v>194</v>
      </c>
      <c r="AY98" s="155" t="s">
        <v>329</v>
      </c>
      <c r="BK98" s="157">
        <f>SUM(BK99:BK192)</f>
        <v>0</v>
      </c>
    </row>
    <row r="99" spans="2:65" s="1" customFormat="1" ht="22.5" customHeight="1">
      <c r="B99" s="158"/>
      <c r="C99" s="159" t="s">
        <v>376</v>
      </c>
      <c r="D99" s="159" t="s">
        <v>330</v>
      </c>
      <c r="E99" s="160" t="s">
        <v>958</v>
      </c>
      <c r="F99" s="161" t="s">
        <v>959</v>
      </c>
      <c r="G99" s="162" t="s">
        <v>908</v>
      </c>
      <c r="H99" s="163">
        <v>2630</v>
      </c>
      <c r="I99" s="164"/>
      <c r="J99" s="165">
        <f>ROUND(I99*H99,2)</f>
        <v>0</v>
      </c>
      <c r="K99" s="161" t="s">
        <v>351</v>
      </c>
      <c r="L99" s="35"/>
      <c r="M99" s="166" t="s">
        <v>192</v>
      </c>
      <c r="N99" s="167" t="s">
        <v>215</v>
      </c>
      <c r="O99" s="36"/>
      <c r="P99" s="168">
        <f>O99*H99</f>
        <v>0</v>
      </c>
      <c r="Q99" s="168">
        <v>0</v>
      </c>
      <c r="R99" s="168">
        <f>Q99*H99</f>
        <v>0</v>
      </c>
      <c r="S99" s="168">
        <v>0</v>
      </c>
      <c r="T99" s="169">
        <f>S99*H99</f>
        <v>0</v>
      </c>
      <c r="AR99" s="18" t="s">
        <v>960</v>
      </c>
      <c r="AT99" s="18" t="s">
        <v>330</v>
      </c>
      <c r="AU99" s="18" t="s">
        <v>253</v>
      </c>
      <c r="AY99" s="18" t="s">
        <v>329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8" t="s">
        <v>194</v>
      </c>
      <c r="BK99" s="170">
        <f>ROUND(I99*H99,2)</f>
        <v>0</v>
      </c>
      <c r="BL99" s="18" t="s">
        <v>960</v>
      </c>
      <c r="BM99" s="18" t="s">
        <v>961</v>
      </c>
    </row>
    <row r="100" spans="2:47" s="1" customFormat="1" ht="22.5" customHeight="1">
      <c r="B100" s="35"/>
      <c r="D100" s="171" t="s">
        <v>335</v>
      </c>
      <c r="F100" s="172" t="s">
        <v>959</v>
      </c>
      <c r="I100" s="134"/>
      <c r="L100" s="35"/>
      <c r="M100" s="65"/>
      <c r="N100" s="36"/>
      <c r="O100" s="36"/>
      <c r="P100" s="36"/>
      <c r="Q100" s="36"/>
      <c r="R100" s="36"/>
      <c r="S100" s="36"/>
      <c r="T100" s="66"/>
      <c r="AT100" s="18" t="s">
        <v>335</v>
      </c>
      <c r="AU100" s="18" t="s">
        <v>253</v>
      </c>
    </row>
    <row r="101" spans="2:51" s="13" customFormat="1" ht="22.5" customHeight="1">
      <c r="B101" s="192"/>
      <c r="D101" s="193" t="s">
        <v>336</v>
      </c>
      <c r="E101" s="194" t="s">
        <v>192</v>
      </c>
      <c r="F101" s="195" t="s">
        <v>962</v>
      </c>
      <c r="H101" s="196">
        <v>2630</v>
      </c>
      <c r="I101" s="197"/>
      <c r="L101" s="192"/>
      <c r="M101" s="198"/>
      <c r="N101" s="199"/>
      <c r="O101" s="199"/>
      <c r="P101" s="199"/>
      <c r="Q101" s="199"/>
      <c r="R101" s="199"/>
      <c r="S101" s="199"/>
      <c r="T101" s="200"/>
      <c r="AT101" s="201" t="s">
        <v>336</v>
      </c>
      <c r="AU101" s="201" t="s">
        <v>253</v>
      </c>
      <c r="AV101" s="13" t="s">
        <v>253</v>
      </c>
      <c r="AW101" s="13" t="s">
        <v>208</v>
      </c>
      <c r="AX101" s="13" t="s">
        <v>194</v>
      </c>
      <c r="AY101" s="201" t="s">
        <v>329</v>
      </c>
    </row>
    <row r="102" spans="2:65" s="1" customFormat="1" ht="22.5" customHeight="1">
      <c r="B102" s="158"/>
      <c r="C102" s="219" t="s">
        <v>419</v>
      </c>
      <c r="D102" s="219" t="s">
        <v>646</v>
      </c>
      <c r="E102" s="220" t="s">
        <v>963</v>
      </c>
      <c r="F102" s="221" t="s">
        <v>964</v>
      </c>
      <c r="G102" s="222" t="s">
        <v>908</v>
      </c>
      <c r="H102" s="223">
        <v>2761.5</v>
      </c>
      <c r="I102" s="224"/>
      <c r="J102" s="225">
        <f>ROUND(I102*H102,2)</f>
        <v>0</v>
      </c>
      <c r="K102" s="221" t="s">
        <v>351</v>
      </c>
      <c r="L102" s="226"/>
      <c r="M102" s="227" t="s">
        <v>192</v>
      </c>
      <c r="N102" s="228" t="s">
        <v>215</v>
      </c>
      <c r="O102" s="36"/>
      <c r="P102" s="168">
        <f>O102*H102</f>
        <v>0</v>
      </c>
      <c r="Q102" s="168">
        <v>0.00035</v>
      </c>
      <c r="R102" s="168">
        <f>Q102*H102</f>
        <v>0.966525</v>
      </c>
      <c r="S102" s="168">
        <v>0</v>
      </c>
      <c r="T102" s="169">
        <f>S102*H102</f>
        <v>0</v>
      </c>
      <c r="AR102" s="18" t="s">
        <v>965</v>
      </c>
      <c r="AT102" s="18" t="s">
        <v>646</v>
      </c>
      <c r="AU102" s="18" t="s">
        <v>253</v>
      </c>
      <c r="AY102" s="18" t="s">
        <v>329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8" t="s">
        <v>194</v>
      </c>
      <c r="BK102" s="170">
        <f>ROUND(I102*H102,2)</f>
        <v>0</v>
      </c>
      <c r="BL102" s="18" t="s">
        <v>965</v>
      </c>
      <c r="BM102" s="18" t="s">
        <v>966</v>
      </c>
    </row>
    <row r="103" spans="2:47" s="1" customFormat="1" ht="22.5" customHeight="1">
      <c r="B103" s="35"/>
      <c r="D103" s="171" t="s">
        <v>335</v>
      </c>
      <c r="F103" s="172" t="s">
        <v>964</v>
      </c>
      <c r="I103" s="134"/>
      <c r="L103" s="35"/>
      <c r="M103" s="65"/>
      <c r="N103" s="36"/>
      <c r="O103" s="36"/>
      <c r="P103" s="36"/>
      <c r="Q103" s="36"/>
      <c r="R103" s="36"/>
      <c r="S103" s="36"/>
      <c r="T103" s="66"/>
      <c r="AT103" s="18" t="s">
        <v>335</v>
      </c>
      <c r="AU103" s="18" t="s">
        <v>253</v>
      </c>
    </row>
    <row r="104" spans="2:51" s="13" customFormat="1" ht="22.5" customHeight="1">
      <c r="B104" s="192"/>
      <c r="D104" s="193" t="s">
        <v>336</v>
      </c>
      <c r="E104" s="194" t="s">
        <v>192</v>
      </c>
      <c r="F104" s="195" t="s">
        <v>967</v>
      </c>
      <c r="H104" s="196">
        <v>2761.5</v>
      </c>
      <c r="I104" s="197"/>
      <c r="L104" s="192"/>
      <c r="M104" s="198"/>
      <c r="N104" s="199"/>
      <c r="O104" s="199"/>
      <c r="P104" s="199"/>
      <c r="Q104" s="199"/>
      <c r="R104" s="199"/>
      <c r="S104" s="199"/>
      <c r="T104" s="200"/>
      <c r="AT104" s="201" t="s">
        <v>336</v>
      </c>
      <c r="AU104" s="201" t="s">
        <v>253</v>
      </c>
      <c r="AV104" s="13" t="s">
        <v>253</v>
      </c>
      <c r="AW104" s="13" t="s">
        <v>208</v>
      </c>
      <c r="AX104" s="13" t="s">
        <v>194</v>
      </c>
      <c r="AY104" s="201" t="s">
        <v>329</v>
      </c>
    </row>
    <row r="105" spans="2:65" s="1" customFormat="1" ht="22.5" customHeight="1">
      <c r="B105" s="158"/>
      <c r="C105" s="159" t="s">
        <v>436</v>
      </c>
      <c r="D105" s="159" t="s">
        <v>330</v>
      </c>
      <c r="E105" s="160" t="s">
        <v>968</v>
      </c>
      <c r="F105" s="161" t="s">
        <v>969</v>
      </c>
      <c r="G105" s="162" t="s">
        <v>908</v>
      </c>
      <c r="H105" s="163">
        <v>1</v>
      </c>
      <c r="I105" s="164"/>
      <c r="J105" s="165">
        <f>ROUND(I105*H105,2)</f>
        <v>0</v>
      </c>
      <c r="K105" s="161" t="s">
        <v>192</v>
      </c>
      <c r="L105" s="35"/>
      <c r="M105" s="166" t="s">
        <v>192</v>
      </c>
      <c r="N105" s="167" t="s">
        <v>215</v>
      </c>
      <c r="O105" s="36"/>
      <c r="P105" s="168">
        <f>O105*H105</f>
        <v>0</v>
      </c>
      <c r="Q105" s="168">
        <v>0</v>
      </c>
      <c r="R105" s="168">
        <f>Q105*H105</f>
        <v>0</v>
      </c>
      <c r="S105" s="168">
        <v>0</v>
      </c>
      <c r="T105" s="169">
        <f>S105*H105</f>
        <v>0</v>
      </c>
      <c r="AR105" s="18" t="s">
        <v>960</v>
      </c>
      <c r="AT105" s="18" t="s">
        <v>330</v>
      </c>
      <c r="AU105" s="18" t="s">
        <v>253</v>
      </c>
      <c r="AY105" s="18" t="s">
        <v>329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8" t="s">
        <v>194</v>
      </c>
      <c r="BK105" s="170">
        <f>ROUND(I105*H105,2)</f>
        <v>0</v>
      </c>
      <c r="BL105" s="18" t="s">
        <v>960</v>
      </c>
      <c r="BM105" s="18" t="s">
        <v>970</v>
      </c>
    </row>
    <row r="106" spans="2:47" s="1" customFormat="1" ht="22.5" customHeight="1">
      <c r="B106" s="35"/>
      <c r="D106" s="193" t="s">
        <v>335</v>
      </c>
      <c r="F106" s="218" t="s">
        <v>969</v>
      </c>
      <c r="I106" s="134"/>
      <c r="L106" s="35"/>
      <c r="M106" s="65"/>
      <c r="N106" s="36"/>
      <c r="O106" s="36"/>
      <c r="P106" s="36"/>
      <c r="Q106" s="36"/>
      <c r="R106" s="36"/>
      <c r="S106" s="36"/>
      <c r="T106" s="66"/>
      <c r="AT106" s="18" t="s">
        <v>335</v>
      </c>
      <c r="AU106" s="18" t="s">
        <v>253</v>
      </c>
    </row>
    <row r="107" spans="2:65" s="1" customFormat="1" ht="22.5" customHeight="1">
      <c r="B107" s="158"/>
      <c r="C107" s="219" t="s">
        <v>441</v>
      </c>
      <c r="D107" s="219" t="s">
        <v>646</v>
      </c>
      <c r="E107" s="220" t="s">
        <v>971</v>
      </c>
      <c r="F107" s="221" t="s">
        <v>972</v>
      </c>
      <c r="G107" s="222" t="s">
        <v>505</v>
      </c>
      <c r="H107" s="223">
        <v>1</v>
      </c>
      <c r="I107" s="224"/>
      <c r="J107" s="225">
        <f>ROUND(I107*H107,2)</f>
        <v>0</v>
      </c>
      <c r="K107" s="221" t="s">
        <v>192</v>
      </c>
      <c r="L107" s="226"/>
      <c r="M107" s="227" t="s">
        <v>192</v>
      </c>
      <c r="N107" s="228" t="s">
        <v>215</v>
      </c>
      <c r="O107" s="36"/>
      <c r="P107" s="168">
        <f>O107*H107</f>
        <v>0</v>
      </c>
      <c r="Q107" s="168">
        <v>1</v>
      </c>
      <c r="R107" s="168">
        <f>Q107*H107</f>
        <v>1</v>
      </c>
      <c r="S107" s="168">
        <v>0</v>
      </c>
      <c r="T107" s="169">
        <f>S107*H107</f>
        <v>0</v>
      </c>
      <c r="AR107" s="18" t="s">
        <v>965</v>
      </c>
      <c r="AT107" s="18" t="s">
        <v>646</v>
      </c>
      <c r="AU107" s="18" t="s">
        <v>253</v>
      </c>
      <c r="AY107" s="18" t="s">
        <v>329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8" t="s">
        <v>194</v>
      </c>
      <c r="BK107" s="170">
        <f>ROUND(I107*H107,2)</f>
        <v>0</v>
      </c>
      <c r="BL107" s="18" t="s">
        <v>965</v>
      </c>
      <c r="BM107" s="18" t="s">
        <v>973</v>
      </c>
    </row>
    <row r="108" spans="2:47" s="1" customFormat="1" ht="22.5" customHeight="1">
      <c r="B108" s="35"/>
      <c r="D108" s="193" t="s">
        <v>335</v>
      </c>
      <c r="F108" s="218" t="s">
        <v>972</v>
      </c>
      <c r="I108" s="134"/>
      <c r="L108" s="35"/>
      <c r="M108" s="65"/>
      <c r="N108" s="36"/>
      <c r="O108" s="36"/>
      <c r="P108" s="36"/>
      <c r="Q108" s="36"/>
      <c r="R108" s="36"/>
      <c r="S108" s="36"/>
      <c r="T108" s="66"/>
      <c r="AT108" s="18" t="s">
        <v>335</v>
      </c>
      <c r="AU108" s="18" t="s">
        <v>253</v>
      </c>
    </row>
    <row r="109" spans="2:65" s="1" customFormat="1" ht="22.5" customHeight="1">
      <c r="B109" s="158"/>
      <c r="C109" s="159" t="s">
        <v>199</v>
      </c>
      <c r="D109" s="159" t="s">
        <v>330</v>
      </c>
      <c r="E109" s="160" t="s">
        <v>974</v>
      </c>
      <c r="F109" s="161" t="s">
        <v>975</v>
      </c>
      <c r="G109" s="162" t="s">
        <v>612</v>
      </c>
      <c r="H109" s="163">
        <v>4</v>
      </c>
      <c r="I109" s="164"/>
      <c r="J109" s="165">
        <f>ROUND(I109*H109,2)</f>
        <v>0</v>
      </c>
      <c r="K109" s="161" t="s">
        <v>192</v>
      </c>
      <c r="L109" s="35"/>
      <c r="M109" s="166" t="s">
        <v>192</v>
      </c>
      <c r="N109" s="167" t="s">
        <v>215</v>
      </c>
      <c r="O109" s="36"/>
      <c r="P109" s="168">
        <f>O109*H109</f>
        <v>0</v>
      </c>
      <c r="Q109" s="168">
        <v>0</v>
      </c>
      <c r="R109" s="168">
        <f>Q109*H109</f>
        <v>0</v>
      </c>
      <c r="S109" s="168">
        <v>0</v>
      </c>
      <c r="T109" s="169">
        <f>S109*H109</f>
        <v>0</v>
      </c>
      <c r="AR109" s="18" t="s">
        <v>960</v>
      </c>
      <c r="AT109" s="18" t="s">
        <v>330</v>
      </c>
      <c r="AU109" s="18" t="s">
        <v>253</v>
      </c>
      <c r="AY109" s="18" t="s">
        <v>329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18" t="s">
        <v>194</v>
      </c>
      <c r="BK109" s="170">
        <f>ROUND(I109*H109,2)</f>
        <v>0</v>
      </c>
      <c r="BL109" s="18" t="s">
        <v>960</v>
      </c>
      <c r="BM109" s="18" t="s">
        <v>976</v>
      </c>
    </row>
    <row r="110" spans="2:47" s="1" customFormat="1" ht="22.5" customHeight="1">
      <c r="B110" s="35"/>
      <c r="D110" s="193" t="s">
        <v>335</v>
      </c>
      <c r="F110" s="218" t="s">
        <v>975</v>
      </c>
      <c r="I110" s="134"/>
      <c r="L110" s="35"/>
      <c r="M110" s="65"/>
      <c r="N110" s="36"/>
      <c r="O110" s="36"/>
      <c r="P110" s="36"/>
      <c r="Q110" s="36"/>
      <c r="R110" s="36"/>
      <c r="S110" s="36"/>
      <c r="T110" s="66"/>
      <c r="AT110" s="18" t="s">
        <v>335</v>
      </c>
      <c r="AU110" s="18" t="s">
        <v>253</v>
      </c>
    </row>
    <row r="111" spans="2:65" s="1" customFormat="1" ht="22.5" customHeight="1">
      <c r="B111" s="158"/>
      <c r="C111" s="219" t="s">
        <v>470</v>
      </c>
      <c r="D111" s="219" t="s">
        <v>646</v>
      </c>
      <c r="E111" s="220" t="s">
        <v>977</v>
      </c>
      <c r="F111" s="221" t="s">
        <v>978</v>
      </c>
      <c r="G111" s="222" t="s">
        <v>979</v>
      </c>
      <c r="H111" s="223">
        <v>4</v>
      </c>
      <c r="I111" s="224"/>
      <c r="J111" s="225">
        <f>ROUND(I111*H111,2)</f>
        <v>0</v>
      </c>
      <c r="K111" s="221" t="s">
        <v>192</v>
      </c>
      <c r="L111" s="226"/>
      <c r="M111" s="227" t="s">
        <v>192</v>
      </c>
      <c r="N111" s="228" t="s">
        <v>215</v>
      </c>
      <c r="O111" s="36"/>
      <c r="P111" s="168">
        <f>O111*H111</f>
        <v>0</v>
      </c>
      <c r="Q111" s="168">
        <v>1</v>
      </c>
      <c r="R111" s="168">
        <f>Q111*H111</f>
        <v>4</v>
      </c>
      <c r="S111" s="168">
        <v>0</v>
      </c>
      <c r="T111" s="169">
        <f>S111*H111</f>
        <v>0</v>
      </c>
      <c r="AR111" s="18" t="s">
        <v>965</v>
      </c>
      <c r="AT111" s="18" t="s">
        <v>646</v>
      </c>
      <c r="AU111" s="18" t="s">
        <v>253</v>
      </c>
      <c r="AY111" s="18" t="s">
        <v>329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8" t="s">
        <v>194</v>
      </c>
      <c r="BK111" s="170">
        <f>ROUND(I111*H111,2)</f>
        <v>0</v>
      </c>
      <c r="BL111" s="18" t="s">
        <v>965</v>
      </c>
      <c r="BM111" s="18" t="s">
        <v>980</v>
      </c>
    </row>
    <row r="112" spans="2:47" s="1" customFormat="1" ht="22.5" customHeight="1">
      <c r="B112" s="35"/>
      <c r="D112" s="193" t="s">
        <v>335</v>
      </c>
      <c r="F112" s="218" t="s">
        <v>978</v>
      </c>
      <c r="I112" s="134"/>
      <c r="L112" s="35"/>
      <c r="M112" s="65"/>
      <c r="N112" s="36"/>
      <c r="O112" s="36"/>
      <c r="P112" s="36"/>
      <c r="Q112" s="36"/>
      <c r="R112" s="36"/>
      <c r="S112" s="36"/>
      <c r="T112" s="66"/>
      <c r="AT112" s="18" t="s">
        <v>335</v>
      </c>
      <c r="AU112" s="18" t="s">
        <v>253</v>
      </c>
    </row>
    <row r="113" spans="2:65" s="1" customFormat="1" ht="31.5" customHeight="1">
      <c r="B113" s="158"/>
      <c r="C113" s="159" t="s">
        <v>483</v>
      </c>
      <c r="D113" s="159" t="s">
        <v>330</v>
      </c>
      <c r="E113" s="160" t="s">
        <v>981</v>
      </c>
      <c r="F113" s="161" t="s">
        <v>982</v>
      </c>
      <c r="G113" s="162" t="s">
        <v>612</v>
      </c>
      <c r="H113" s="163">
        <v>148</v>
      </c>
      <c r="I113" s="164"/>
      <c r="J113" s="165">
        <f>ROUND(I113*H113,2)</f>
        <v>0</v>
      </c>
      <c r="K113" s="161" t="s">
        <v>351</v>
      </c>
      <c r="L113" s="35"/>
      <c r="M113" s="166" t="s">
        <v>192</v>
      </c>
      <c r="N113" s="167" t="s">
        <v>215</v>
      </c>
      <c r="O113" s="36"/>
      <c r="P113" s="168">
        <f>O113*H113</f>
        <v>0</v>
      </c>
      <c r="Q113" s="168">
        <v>0</v>
      </c>
      <c r="R113" s="168">
        <f>Q113*H113</f>
        <v>0</v>
      </c>
      <c r="S113" s="168">
        <v>0</v>
      </c>
      <c r="T113" s="169">
        <f>S113*H113</f>
        <v>0</v>
      </c>
      <c r="AR113" s="18" t="s">
        <v>960</v>
      </c>
      <c r="AT113" s="18" t="s">
        <v>330</v>
      </c>
      <c r="AU113" s="18" t="s">
        <v>253</v>
      </c>
      <c r="AY113" s="18" t="s">
        <v>329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8" t="s">
        <v>194</v>
      </c>
      <c r="BK113" s="170">
        <f>ROUND(I113*H113,2)</f>
        <v>0</v>
      </c>
      <c r="BL113" s="18" t="s">
        <v>960</v>
      </c>
      <c r="BM113" s="18" t="s">
        <v>983</v>
      </c>
    </row>
    <row r="114" spans="2:47" s="1" customFormat="1" ht="22.5" customHeight="1">
      <c r="B114" s="35"/>
      <c r="D114" s="171" t="s">
        <v>335</v>
      </c>
      <c r="F114" s="172" t="s">
        <v>982</v>
      </c>
      <c r="I114" s="134"/>
      <c r="L114" s="35"/>
      <c r="M114" s="65"/>
      <c r="N114" s="36"/>
      <c r="O114" s="36"/>
      <c r="P114" s="36"/>
      <c r="Q114" s="36"/>
      <c r="R114" s="36"/>
      <c r="S114" s="36"/>
      <c r="T114" s="66"/>
      <c r="AT114" s="18" t="s">
        <v>335</v>
      </c>
      <c r="AU114" s="18" t="s">
        <v>253</v>
      </c>
    </row>
    <row r="115" spans="2:51" s="13" customFormat="1" ht="22.5" customHeight="1">
      <c r="B115" s="192"/>
      <c r="D115" s="193" t="s">
        <v>336</v>
      </c>
      <c r="E115" s="194" t="s">
        <v>192</v>
      </c>
      <c r="F115" s="195" t="s">
        <v>984</v>
      </c>
      <c r="H115" s="196">
        <v>148</v>
      </c>
      <c r="I115" s="197"/>
      <c r="L115" s="192"/>
      <c r="M115" s="198"/>
      <c r="N115" s="199"/>
      <c r="O115" s="199"/>
      <c r="P115" s="199"/>
      <c r="Q115" s="199"/>
      <c r="R115" s="199"/>
      <c r="S115" s="199"/>
      <c r="T115" s="200"/>
      <c r="AT115" s="201" t="s">
        <v>336</v>
      </c>
      <c r="AU115" s="201" t="s">
        <v>253</v>
      </c>
      <c r="AV115" s="13" t="s">
        <v>253</v>
      </c>
      <c r="AW115" s="13" t="s">
        <v>208</v>
      </c>
      <c r="AX115" s="13" t="s">
        <v>194</v>
      </c>
      <c r="AY115" s="201" t="s">
        <v>329</v>
      </c>
    </row>
    <row r="116" spans="2:65" s="1" customFormat="1" ht="22.5" customHeight="1">
      <c r="B116" s="158"/>
      <c r="C116" s="159" t="s">
        <v>496</v>
      </c>
      <c r="D116" s="159" t="s">
        <v>330</v>
      </c>
      <c r="E116" s="160" t="s">
        <v>985</v>
      </c>
      <c r="F116" s="161" t="s">
        <v>986</v>
      </c>
      <c r="G116" s="162" t="s">
        <v>612</v>
      </c>
      <c r="H116" s="163">
        <v>1</v>
      </c>
      <c r="I116" s="164"/>
      <c r="J116" s="165">
        <f>ROUND(I116*H116,2)</f>
        <v>0</v>
      </c>
      <c r="K116" s="161" t="s">
        <v>351</v>
      </c>
      <c r="L116" s="35"/>
      <c r="M116" s="166" t="s">
        <v>192</v>
      </c>
      <c r="N116" s="167" t="s">
        <v>215</v>
      </c>
      <c r="O116" s="36"/>
      <c r="P116" s="168">
        <f>O116*H116</f>
        <v>0</v>
      </c>
      <c r="Q116" s="168">
        <v>0</v>
      </c>
      <c r="R116" s="168">
        <f>Q116*H116</f>
        <v>0</v>
      </c>
      <c r="S116" s="168">
        <v>0</v>
      </c>
      <c r="T116" s="169">
        <f>S116*H116</f>
        <v>0</v>
      </c>
      <c r="AR116" s="18" t="s">
        <v>960</v>
      </c>
      <c r="AT116" s="18" t="s">
        <v>330</v>
      </c>
      <c r="AU116" s="18" t="s">
        <v>253</v>
      </c>
      <c r="AY116" s="18" t="s">
        <v>329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8" t="s">
        <v>194</v>
      </c>
      <c r="BK116" s="170">
        <f>ROUND(I116*H116,2)</f>
        <v>0</v>
      </c>
      <c r="BL116" s="18" t="s">
        <v>960</v>
      </c>
      <c r="BM116" s="18" t="s">
        <v>987</v>
      </c>
    </row>
    <row r="117" spans="2:47" s="1" customFormat="1" ht="22.5" customHeight="1">
      <c r="B117" s="35"/>
      <c r="D117" s="171" t="s">
        <v>335</v>
      </c>
      <c r="F117" s="172" t="s">
        <v>986</v>
      </c>
      <c r="I117" s="134"/>
      <c r="L117" s="35"/>
      <c r="M117" s="65"/>
      <c r="N117" s="36"/>
      <c r="O117" s="36"/>
      <c r="P117" s="36"/>
      <c r="Q117" s="36"/>
      <c r="R117" s="36"/>
      <c r="S117" s="36"/>
      <c r="T117" s="66"/>
      <c r="AT117" s="18" t="s">
        <v>335</v>
      </c>
      <c r="AU117" s="18" t="s">
        <v>253</v>
      </c>
    </row>
    <row r="118" spans="2:51" s="13" customFormat="1" ht="22.5" customHeight="1">
      <c r="B118" s="192"/>
      <c r="D118" s="193" t="s">
        <v>336</v>
      </c>
      <c r="E118" s="194" t="s">
        <v>192</v>
      </c>
      <c r="F118" s="195" t="s">
        <v>988</v>
      </c>
      <c r="H118" s="196">
        <v>1</v>
      </c>
      <c r="I118" s="197"/>
      <c r="L118" s="192"/>
      <c r="M118" s="198"/>
      <c r="N118" s="199"/>
      <c r="O118" s="199"/>
      <c r="P118" s="199"/>
      <c r="Q118" s="199"/>
      <c r="R118" s="199"/>
      <c r="S118" s="199"/>
      <c r="T118" s="200"/>
      <c r="AT118" s="201" t="s">
        <v>336</v>
      </c>
      <c r="AU118" s="201" t="s">
        <v>253</v>
      </c>
      <c r="AV118" s="13" t="s">
        <v>253</v>
      </c>
      <c r="AW118" s="13" t="s">
        <v>208</v>
      </c>
      <c r="AX118" s="13" t="s">
        <v>194</v>
      </c>
      <c r="AY118" s="201" t="s">
        <v>329</v>
      </c>
    </row>
    <row r="119" spans="2:65" s="1" customFormat="1" ht="22.5" customHeight="1">
      <c r="B119" s="158"/>
      <c r="C119" s="219" t="s">
        <v>502</v>
      </c>
      <c r="D119" s="219" t="s">
        <v>646</v>
      </c>
      <c r="E119" s="220" t="s">
        <v>989</v>
      </c>
      <c r="F119" s="221" t="s">
        <v>990</v>
      </c>
      <c r="G119" s="222" t="s">
        <v>612</v>
      </c>
      <c r="H119" s="223">
        <v>1</v>
      </c>
      <c r="I119" s="224"/>
      <c r="J119" s="225">
        <f>ROUND(I119*H119,2)</f>
        <v>0</v>
      </c>
      <c r="K119" s="221" t="s">
        <v>192</v>
      </c>
      <c r="L119" s="226"/>
      <c r="M119" s="227" t="s">
        <v>192</v>
      </c>
      <c r="N119" s="228" t="s">
        <v>215</v>
      </c>
      <c r="O119" s="36"/>
      <c r="P119" s="168">
        <f>O119*H119</f>
        <v>0</v>
      </c>
      <c r="Q119" s="168">
        <v>0.012</v>
      </c>
      <c r="R119" s="168">
        <f>Q119*H119</f>
        <v>0.012</v>
      </c>
      <c r="S119" s="168">
        <v>0</v>
      </c>
      <c r="T119" s="169">
        <f>S119*H119</f>
        <v>0</v>
      </c>
      <c r="AR119" s="18" t="s">
        <v>965</v>
      </c>
      <c r="AT119" s="18" t="s">
        <v>646</v>
      </c>
      <c r="AU119" s="18" t="s">
        <v>253</v>
      </c>
      <c r="AY119" s="18" t="s">
        <v>329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8" t="s">
        <v>194</v>
      </c>
      <c r="BK119" s="170">
        <f>ROUND(I119*H119,2)</f>
        <v>0</v>
      </c>
      <c r="BL119" s="18" t="s">
        <v>965</v>
      </c>
      <c r="BM119" s="18" t="s">
        <v>991</v>
      </c>
    </row>
    <row r="120" spans="2:47" s="1" customFormat="1" ht="22.5" customHeight="1">
      <c r="B120" s="35"/>
      <c r="D120" s="193" t="s">
        <v>335</v>
      </c>
      <c r="F120" s="218" t="s">
        <v>990</v>
      </c>
      <c r="I120" s="134"/>
      <c r="L120" s="35"/>
      <c r="M120" s="65"/>
      <c r="N120" s="36"/>
      <c r="O120" s="36"/>
      <c r="P120" s="36"/>
      <c r="Q120" s="36"/>
      <c r="R120" s="36"/>
      <c r="S120" s="36"/>
      <c r="T120" s="66"/>
      <c r="AT120" s="18" t="s">
        <v>335</v>
      </c>
      <c r="AU120" s="18" t="s">
        <v>253</v>
      </c>
    </row>
    <row r="121" spans="2:65" s="1" customFormat="1" ht="22.5" customHeight="1">
      <c r="B121" s="158"/>
      <c r="C121" s="159" t="s">
        <v>180</v>
      </c>
      <c r="D121" s="159" t="s">
        <v>330</v>
      </c>
      <c r="E121" s="160" t="s">
        <v>992</v>
      </c>
      <c r="F121" s="161" t="s">
        <v>993</v>
      </c>
      <c r="G121" s="162" t="s">
        <v>612</v>
      </c>
      <c r="H121" s="163">
        <v>5</v>
      </c>
      <c r="I121" s="164"/>
      <c r="J121" s="165">
        <f>ROUND(I121*H121,2)</f>
        <v>0</v>
      </c>
      <c r="K121" s="161" t="s">
        <v>351</v>
      </c>
      <c r="L121" s="35"/>
      <c r="M121" s="166" t="s">
        <v>192</v>
      </c>
      <c r="N121" s="167" t="s">
        <v>215</v>
      </c>
      <c r="O121" s="36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8" t="s">
        <v>960</v>
      </c>
      <c r="AT121" s="18" t="s">
        <v>330</v>
      </c>
      <c r="AU121" s="18" t="s">
        <v>253</v>
      </c>
      <c r="AY121" s="18" t="s">
        <v>329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8" t="s">
        <v>194</v>
      </c>
      <c r="BK121" s="170">
        <f>ROUND(I121*H121,2)</f>
        <v>0</v>
      </c>
      <c r="BL121" s="18" t="s">
        <v>960</v>
      </c>
      <c r="BM121" s="18" t="s">
        <v>994</v>
      </c>
    </row>
    <row r="122" spans="2:47" s="1" customFormat="1" ht="22.5" customHeight="1">
      <c r="B122" s="35"/>
      <c r="D122" s="193" t="s">
        <v>335</v>
      </c>
      <c r="F122" s="218" t="s">
        <v>993</v>
      </c>
      <c r="I122" s="134"/>
      <c r="L122" s="35"/>
      <c r="M122" s="65"/>
      <c r="N122" s="36"/>
      <c r="O122" s="36"/>
      <c r="P122" s="36"/>
      <c r="Q122" s="36"/>
      <c r="R122" s="36"/>
      <c r="S122" s="36"/>
      <c r="T122" s="66"/>
      <c r="AT122" s="18" t="s">
        <v>335</v>
      </c>
      <c r="AU122" s="18" t="s">
        <v>253</v>
      </c>
    </row>
    <row r="123" spans="2:65" s="1" customFormat="1" ht="22.5" customHeight="1">
      <c r="B123" s="158"/>
      <c r="C123" s="219" t="s">
        <v>522</v>
      </c>
      <c r="D123" s="219" t="s">
        <v>646</v>
      </c>
      <c r="E123" s="220" t="s">
        <v>995</v>
      </c>
      <c r="F123" s="221" t="s">
        <v>996</v>
      </c>
      <c r="G123" s="222" t="s">
        <v>612</v>
      </c>
      <c r="H123" s="223">
        <v>5</v>
      </c>
      <c r="I123" s="224"/>
      <c r="J123" s="225">
        <f>ROUND(I123*H123,2)</f>
        <v>0</v>
      </c>
      <c r="K123" s="221" t="s">
        <v>192</v>
      </c>
      <c r="L123" s="226"/>
      <c r="M123" s="227" t="s">
        <v>192</v>
      </c>
      <c r="N123" s="228" t="s">
        <v>215</v>
      </c>
      <c r="O123" s="36"/>
      <c r="P123" s="168">
        <f>O123*H123</f>
        <v>0</v>
      </c>
      <c r="Q123" s="168">
        <v>0.0115</v>
      </c>
      <c r="R123" s="168">
        <f>Q123*H123</f>
        <v>0.057499999999999996</v>
      </c>
      <c r="S123" s="168">
        <v>0</v>
      </c>
      <c r="T123" s="169">
        <f>S123*H123</f>
        <v>0</v>
      </c>
      <c r="AR123" s="18" t="s">
        <v>965</v>
      </c>
      <c r="AT123" s="18" t="s">
        <v>646</v>
      </c>
      <c r="AU123" s="18" t="s">
        <v>253</v>
      </c>
      <c r="AY123" s="18" t="s">
        <v>329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8" t="s">
        <v>194</v>
      </c>
      <c r="BK123" s="170">
        <f>ROUND(I123*H123,2)</f>
        <v>0</v>
      </c>
      <c r="BL123" s="18" t="s">
        <v>965</v>
      </c>
      <c r="BM123" s="18" t="s">
        <v>997</v>
      </c>
    </row>
    <row r="124" spans="2:47" s="1" customFormat="1" ht="22.5" customHeight="1">
      <c r="B124" s="35"/>
      <c r="D124" s="193" t="s">
        <v>335</v>
      </c>
      <c r="F124" s="218" t="s">
        <v>996</v>
      </c>
      <c r="I124" s="134"/>
      <c r="L124" s="35"/>
      <c r="M124" s="65"/>
      <c r="N124" s="36"/>
      <c r="O124" s="36"/>
      <c r="P124" s="36"/>
      <c r="Q124" s="36"/>
      <c r="R124" s="36"/>
      <c r="S124" s="36"/>
      <c r="T124" s="66"/>
      <c r="AT124" s="18" t="s">
        <v>335</v>
      </c>
      <c r="AU124" s="18" t="s">
        <v>253</v>
      </c>
    </row>
    <row r="125" spans="2:65" s="1" customFormat="1" ht="31.5" customHeight="1">
      <c r="B125" s="158"/>
      <c r="C125" s="219" t="s">
        <v>534</v>
      </c>
      <c r="D125" s="219" t="s">
        <v>646</v>
      </c>
      <c r="E125" s="220" t="s">
        <v>998</v>
      </c>
      <c r="F125" s="221" t="s">
        <v>999</v>
      </c>
      <c r="G125" s="222" t="s">
        <v>612</v>
      </c>
      <c r="H125" s="223">
        <v>1</v>
      </c>
      <c r="I125" s="224"/>
      <c r="J125" s="225">
        <f>ROUND(I125*H125,2)</f>
        <v>0</v>
      </c>
      <c r="K125" s="221" t="s">
        <v>192</v>
      </c>
      <c r="L125" s="226"/>
      <c r="M125" s="227" t="s">
        <v>192</v>
      </c>
      <c r="N125" s="228" t="s">
        <v>215</v>
      </c>
      <c r="O125" s="36"/>
      <c r="P125" s="168">
        <f>O125*H125</f>
        <v>0</v>
      </c>
      <c r="Q125" s="168">
        <v>0.0115</v>
      </c>
      <c r="R125" s="168">
        <f>Q125*H125</f>
        <v>0.0115</v>
      </c>
      <c r="S125" s="168">
        <v>0</v>
      </c>
      <c r="T125" s="169">
        <f>S125*H125</f>
        <v>0</v>
      </c>
      <c r="AR125" s="18" t="s">
        <v>965</v>
      </c>
      <c r="AT125" s="18" t="s">
        <v>646</v>
      </c>
      <c r="AU125" s="18" t="s">
        <v>253</v>
      </c>
      <c r="AY125" s="18" t="s">
        <v>329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8" t="s">
        <v>194</v>
      </c>
      <c r="BK125" s="170">
        <f>ROUND(I125*H125,2)</f>
        <v>0</v>
      </c>
      <c r="BL125" s="18" t="s">
        <v>965</v>
      </c>
      <c r="BM125" s="18" t="s">
        <v>1000</v>
      </c>
    </row>
    <row r="126" spans="2:47" s="1" customFormat="1" ht="22.5" customHeight="1">
      <c r="B126" s="35"/>
      <c r="D126" s="193" t="s">
        <v>335</v>
      </c>
      <c r="F126" s="218" t="s">
        <v>999</v>
      </c>
      <c r="I126" s="134"/>
      <c r="L126" s="35"/>
      <c r="M126" s="65"/>
      <c r="N126" s="36"/>
      <c r="O126" s="36"/>
      <c r="P126" s="36"/>
      <c r="Q126" s="36"/>
      <c r="R126" s="36"/>
      <c r="S126" s="36"/>
      <c r="T126" s="66"/>
      <c r="AT126" s="18" t="s">
        <v>335</v>
      </c>
      <c r="AU126" s="18" t="s">
        <v>253</v>
      </c>
    </row>
    <row r="127" spans="2:65" s="1" customFormat="1" ht="22.5" customHeight="1">
      <c r="B127" s="158"/>
      <c r="C127" s="159" t="s">
        <v>552</v>
      </c>
      <c r="D127" s="159" t="s">
        <v>330</v>
      </c>
      <c r="E127" s="160" t="s">
        <v>1001</v>
      </c>
      <c r="F127" s="161" t="s">
        <v>1002</v>
      </c>
      <c r="G127" s="162" t="s">
        <v>612</v>
      </c>
      <c r="H127" s="163">
        <v>4</v>
      </c>
      <c r="I127" s="164"/>
      <c r="J127" s="165">
        <f>ROUND(I127*H127,2)</f>
        <v>0</v>
      </c>
      <c r="K127" s="161" t="s">
        <v>351</v>
      </c>
      <c r="L127" s="35"/>
      <c r="M127" s="166" t="s">
        <v>192</v>
      </c>
      <c r="N127" s="167" t="s">
        <v>215</v>
      </c>
      <c r="O127" s="36"/>
      <c r="P127" s="168">
        <f>O127*H127</f>
        <v>0</v>
      </c>
      <c r="Q127" s="168">
        <v>0</v>
      </c>
      <c r="R127" s="168">
        <f>Q127*H127</f>
        <v>0</v>
      </c>
      <c r="S127" s="168">
        <v>0</v>
      </c>
      <c r="T127" s="169">
        <f>S127*H127</f>
        <v>0</v>
      </c>
      <c r="AR127" s="18" t="s">
        <v>960</v>
      </c>
      <c r="AT127" s="18" t="s">
        <v>330</v>
      </c>
      <c r="AU127" s="18" t="s">
        <v>253</v>
      </c>
      <c r="AY127" s="18" t="s">
        <v>329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8" t="s">
        <v>194</v>
      </c>
      <c r="BK127" s="170">
        <f>ROUND(I127*H127,2)</f>
        <v>0</v>
      </c>
      <c r="BL127" s="18" t="s">
        <v>960</v>
      </c>
      <c r="BM127" s="18" t="s">
        <v>1003</v>
      </c>
    </row>
    <row r="128" spans="2:47" s="1" customFormat="1" ht="22.5" customHeight="1">
      <c r="B128" s="35"/>
      <c r="D128" s="193" t="s">
        <v>335</v>
      </c>
      <c r="F128" s="218" t="s">
        <v>1002</v>
      </c>
      <c r="I128" s="134"/>
      <c r="L128" s="35"/>
      <c r="M128" s="65"/>
      <c r="N128" s="36"/>
      <c r="O128" s="36"/>
      <c r="P128" s="36"/>
      <c r="Q128" s="36"/>
      <c r="R128" s="36"/>
      <c r="S128" s="36"/>
      <c r="T128" s="66"/>
      <c r="AT128" s="18" t="s">
        <v>335</v>
      </c>
      <c r="AU128" s="18" t="s">
        <v>253</v>
      </c>
    </row>
    <row r="129" spans="2:65" s="1" customFormat="1" ht="22.5" customHeight="1">
      <c r="B129" s="158"/>
      <c r="C129" s="219" t="s">
        <v>563</v>
      </c>
      <c r="D129" s="219" t="s">
        <v>646</v>
      </c>
      <c r="E129" s="220" t="s">
        <v>1004</v>
      </c>
      <c r="F129" s="221" t="s">
        <v>1005</v>
      </c>
      <c r="G129" s="222" t="s">
        <v>612</v>
      </c>
      <c r="H129" s="223">
        <v>4</v>
      </c>
      <c r="I129" s="224"/>
      <c r="J129" s="225">
        <f>ROUND(I129*H129,2)</f>
        <v>0</v>
      </c>
      <c r="K129" s="221" t="s">
        <v>192</v>
      </c>
      <c r="L129" s="226"/>
      <c r="M129" s="227" t="s">
        <v>192</v>
      </c>
      <c r="N129" s="228" t="s">
        <v>215</v>
      </c>
      <c r="O129" s="36"/>
      <c r="P129" s="168">
        <f>O129*H129</f>
        <v>0</v>
      </c>
      <c r="Q129" s="168">
        <v>0.01</v>
      </c>
      <c r="R129" s="168">
        <f>Q129*H129</f>
        <v>0.04</v>
      </c>
      <c r="S129" s="168">
        <v>0</v>
      </c>
      <c r="T129" s="169">
        <f>S129*H129</f>
        <v>0</v>
      </c>
      <c r="AR129" s="18" t="s">
        <v>965</v>
      </c>
      <c r="AT129" s="18" t="s">
        <v>646</v>
      </c>
      <c r="AU129" s="18" t="s">
        <v>253</v>
      </c>
      <c r="AY129" s="18" t="s">
        <v>329</v>
      </c>
      <c r="BE129" s="170">
        <f>IF(N129="základní",J129,0)</f>
        <v>0</v>
      </c>
      <c r="BF129" s="170">
        <f>IF(N129="snížená",J129,0)</f>
        <v>0</v>
      </c>
      <c r="BG129" s="170">
        <f>IF(N129="zákl. přenesená",J129,0)</f>
        <v>0</v>
      </c>
      <c r="BH129" s="170">
        <f>IF(N129="sníž. přenesená",J129,0)</f>
        <v>0</v>
      </c>
      <c r="BI129" s="170">
        <f>IF(N129="nulová",J129,0)</f>
        <v>0</v>
      </c>
      <c r="BJ129" s="18" t="s">
        <v>194</v>
      </c>
      <c r="BK129" s="170">
        <f>ROUND(I129*H129,2)</f>
        <v>0</v>
      </c>
      <c r="BL129" s="18" t="s">
        <v>965</v>
      </c>
      <c r="BM129" s="18" t="s">
        <v>1006</v>
      </c>
    </row>
    <row r="130" spans="2:47" s="1" customFormat="1" ht="22.5" customHeight="1">
      <c r="B130" s="35"/>
      <c r="D130" s="193" t="s">
        <v>335</v>
      </c>
      <c r="F130" s="218" t="s">
        <v>1005</v>
      </c>
      <c r="I130" s="134"/>
      <c r="L130" s="35"/>
      <c r="M130" s="65"/>
      <c r="N130" s="36"/>
      <c r="O130" s="36"/>
      <c r="P130" s="36"/>
      <c r="Q130" s="36"/>
      <c r="R130" s="36"/>
      <c r="S130" s="36"/>
      <c r="T130" s="66"/>
      <c r="AT130" s="18" t="s">
        <v>335</v>
      </c>
      <c r="AU130" s="18" t="s">
        <v>253</v>
      </c>
    </row>
    <row r="131" spans="2:65" s="1" customFormat="1" ht="22.5" customHeight="1">
      <c r="B131" s="158"/>
      <c r="C131" s="219" t="s">
        <v>577</v>
      </c>
      <c r="D131" s="219" t="s">
        <v>646</v>
      </c>
      <c r="E131" s="220" t="s">
        <v>1007</v>
      </c>
      <c r="F131" s="221" t="s">
        <v>1008</v>
      </c>
      <c r="G131" s="222" t="s">
        <v>612</v>
      </c>
      <c r="H131" s="223">
        <v>1</v>
      </c>
      <c r="I131" s="224"/>
      <c r="J131" s="225">
        <f>ROUND(I131*H131,2)</f>
        <v>0</v>
      </c>
      <c r="K131" s="221" t="s">
        <v>192</v>
      </c>
      <c r="L131" s="226"/>
      <c r="M131" s="227" t="s">
        <v>192</v>
      </c>
      <c r="N131" s="228" t="s">
        <v>215</v>
      </c>
      <c r="O131" s="36"/>
      <c r="P131" s="168">
        <f>O131*H131</f>
        <v>0</v>
      </c>
      <c r="Q131" s="168">
        <v>0.01</v>
      </c>
      <c r="R131" s="168">
        <f>Q131*H131</f>
        <v>0.01</v>
      </c>
      <c r="S131" s="168">
        <v>0</v>
      </c>
      <c r="T131" s="169">
        <f>S131*H131</f>
        <v>0</v>
      </c>
      <c r="AR131" s="18" t="s">
        <v>965</v>
      </c>
      <c r="AT131" s="18" t="s">
        <v>646</v>
      </c>
      <c r="AU131" s="18" t="s">
        <v>253</v>
      </c>
      <c r="AY131" s="18" t="s">
        <v>329</v>
      </c>
      <c r="BE131" s="170">
        <f>IF(N131="základní",J131,0)</f>
        <v>0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8" t="s">
        <v>194</v>
      </c>
      <c r="BK131" s="170">
        <f>ROUND(I131*H131,2)</f>
        <v>0</v>
      </c>
      <c r="BL131" s="18" t="s">
        <v>965</v>
      </c>
      <c r="BM131" s="18" t="s">
        <v>1009</v>
      </c>
    </row>
    <row r="132" spans="2:47" s="1" customFormat="1" ht="22.5" customHeight="1">
      <c r="B132" s="35"/>
      <c r="D132" s="193" t="s">
        <v>335</v>
      </c>
      <c r="F132" s="218" t="s">
        <v>1008</v>
      </c>
      <c r="I132" s="134"/>
      <c r="L132" s="35"/>
      <c r="M132" s="65"/>
      <c r="N132" s="36"/>
      <c r="O132" s="36"/>
      <c r="P132" s="36"/>
      <c r="Q132" s="36"/>
      <c r="R132" s="36"/>
      <c r="S132" s="36"/>
      <c r="T132" s="66"/>
      <c r="AT132" s="18" t="s">
        <v>335</v>
      </c>
      <c r="AU132" s="18" t="s">
        <v>253</v>
      </c>
    </row>
    <row r="133" spans="2:65" s="1" customFormat="1" ht="22.5" customHeight="1">
      <c r="B133" s="158"/>
      <c r="C133" s="159" t="s">
        <v>179</v>
      </c>
      <c r="D133" s="159" t="s">
        <v>330</v>
      </c>
      <c r="E133" s="160" t="s">
        <v>1010</v>
      </c>
      <c r="F133" s="161" t="s">
        <v>1011</v>
      </c>
      <c r="G133" s="162" t="s">
        <v>612</v>
      </c>
      <c r="H133" s="163">
        <v>55</v>
      </c>
      <c r="I133" s="164"/>
      <c r="J133" s="165">
        <f>ROUND(I133*H133,2)</f>
        <v>0</v>
      </c>
      <c r="K133" s="161" t="s">
        <v>351</v>
      </c>
      <c r="L133" s="35"/>
      <c r="M133" s="166" t="s">
        <v>192</v>
      </c>
      <c r="N133" s="167" t="s">
        <v>215</v>
      </c>
      <c r="O133" s="36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18" t="s">
        <v>960</v>
      </c>
      <c r="AT133" s="18" t="s">
        <v>330</v>
      </c>
      <c r="AU133" s="18" t="s">
        <v>253</v>
      </c>
      <c r="AY133" s="18" t="s">
        <v>329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8" t="s">
        <v>194</v>
      </c>
      <c r="BK133" s="170">
        <f>ROUND(I133*H133,2)</f>
        <v>0</v>
      </c>
      <c r="BL133" s="18" t="s">
        <v>960</v>
      </c>
      <c r="BM133" s="18" t="s">
        <v>1012</v>
      </c>
    </row>
    <row r="134" spans="2:47" s="1" customFormat="1" ht="22.5" customHeight="1">
      <c r="B134" s="35"/>
      <c r="D134" s="193" t="s">
        <v>335</v>
      </c>
      <c r="F134" s="218" t="s">
        <v>1013</v>
      </c>
      <c r="I134" s="134"/>
      <c r="L134" s="35"/>
      <c r="M134" s="65"/>
      <c r="N134" s="36"/>
      <c r="O134" s="36"/>
      <c r="P134" s="36"/>
      <c r="Q134" s="36"/>
      <c r="R134" s="36"/>
      <c r="S134" s="36"/>
      <c r="T134" s="66"/>
      <c r="AT134" s="18" t="s">
        <v>335</v>
      </c>
      <c r="AU134" s="18" t="s">
        <v>253</v>
      </c>
    </row>
    <row r="135" spans="2:65" s="1" customFormat="1" ht="22.5" customHeight="1">
      <c r="B135" s="158"/>
      <c r="C135" s="219" t="s">
        <v>593</v>
      </c>
      <c r="D135" s="219" t="s">
        <v>646</v>
      </c>
      <c r="E135" s="220" t="s">
        <v>1014</v>
      </c>
      <c r="F135" s="221" t="s">
        <v>1015</v>
      </c>
      <c r="G135" s="222" t="s">
        <v>612</v>
      </c>
      <c r="H135" s="223">
        <v>55</v>
      </c>
      <c r="I135" s="224"/>
      <c r="J135" s="225">
        <f>ROUND(I135*H135,2)</f>
        <v>0</v>
      </c>
      <c r="K135" s="221" t="s">
        <v>192</v>
      </c>
      <c r="L135" s="226"/>
      <c r="M135" s="227" t="s">
        <v>192</v>
      </c>
      <c r="N135" s="228" t="s">
        <v>215</v>
      </c>
      <c r="O135" s="36"/>
      <c r="P135" s="168">
        <f>O135*H135</f>
        <v>0</v>
      </c>
      <c r="Q135" s="168">
        <v>0.0025</v>
      </c>
      <c r="R135" s="168">
        <f>Q135*H135</f>
        <v>0.1375</v>
      </c>
      <c r="S135" s="168">
        <v>0</v>
      </c>
      <c r="T135" s="169">
        <f>S135*H135</f>
        <v>0</v>
      </c>
      <c r="AR135" s="18" t="s">
        <v>965</v>
      </c>
      <c r="AT135" s="18" t="s">
        <v>646</v>
      </c>
      <c r="AU135" s="18" t="s">
        <v>253</v>
      </c>
      <c r="AY135" s="18" t="s">
        <v>329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8" t="s">
        <v>194</v>
      </c>
      <c r="BK135" s="170">
        <f>ROUND(I135*H135,2)</f>
        <v>0</v>
      </c>
      <c r="BL135" s="18" t="s">
        <v>965</v>
      </c>
      <c r="BM135" s="18" t="s">
        <v>1016</v>
      </c>
    </row>
    <row r="136" spans="2:47" s="1" customFormat="1" ht="22.5" customHeight="1">
      <c r="B136" s="35"/>
      <c r="D136" s="193" t="s">
        <v>335</v>
      </c>
      <c r="F136" s="218" t="s">
        <v>1015</v>
      </c>
      <c r="I136" s="134"/>
      <c r="L136" s="35"/>
      <c r="M136" s="65"/>
      <c r="N136" s="36"/>
      <c r="O136" s="36"/>
      <c r="P136" s="36"/>
      <c r="Q136" s="36"/>
      <c r="R136" s="36"/>
      <c r="S136" s="36"/>
      <c r="T136" s="66"/>
      <c r="AT136" s="18" t="s">
        <v>335</v>
      </c>
      <c r="AU136" s="18" t="s">
        <v>253</v>
      </c>
    </row>
    <row r="137" spans="2:65" s="1" customFormat="1" ht="22.5" customHeight="1">
      <c r="B137" s="158"/>
      <c r="C137" s="219" t="s">
        <v>599</v>
      </c>
      <c r="D137" s="219" t="s">
        <v>646</v>
      </c>
      <c r="E137" s="220" t="s">
        <v>1017</v>
      </c>
      <c r="F137" s="221" t="s">
        <v>1018</v>
      </c>
      <c r="G137" s="222" t="s">
        <v>612</v>
      </c>
      <c r="H137" s="223">
        <v>13</v>
      </c>
      <c r="I137" s="224"/>
      <c r="J137" s="225">
        <f>ROUND(I137*H137,2)</f>
        <v>0</v>
      </c>
      <c r="K137" s="221" t="s">
        <v>192</v>
      </c>
      <c r="L137" s="226"/>
      <c r="M137" s="227" t="s">
        <v>192</v>
      </c>
      <c r="N137" s="228" t="s">
        <v>215</v>
      </c>
      <c r="O137" s="36"/>
      <c r="P137" s="168">
        <f>O137*H137</f>
        <v>0</v>
      </c>
      <c r="Q137" s="168">
        <v>0.0025</v>
      </c>
      <c r="R137" s="168">
        <f>Q137*H137</f>
        <v>0.0325</v>
      </c>
      <c r="S137" s="168">
        <v>0</v>
      </c>
      <c r="T137" s="169">
        <f>S137*H137</f>
        <v>0</v>
      </c>
      <c r="AR137" s="18" t="s">
        <v>965</v>
      </c>
      <c r="AT137" s="18" t="s">
        <v>646</v>
      </c>
      <c r="AU137" s="18" t="s">
        <v>253</v>
      </c>
      <c r="AY137" s="18" t="s">
        <v>329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8" t="s">
        <v>194</v>
      </c>
      <c r="BK137" s="170">
        <f>ROUND(I137*H137,2)</f>
        <v>0</v>
      </c>
      <c r="BL137" s="18" t="s">
        <v>965</v>
      </c>
      <c r="BM137" s="18" t="s">
        <v>1019</v>
      </c>
    </row>
    <row r="138" spans="2:47" s="1" customFormat="1" ht="22.5" customHeight="1">
      <c r="B138" s="35"/>
      <c r="D138" s="193" t="s">
        <v>335</v>
      </c>
      <c r="F138" s="218" t="s">
        <v>1018</v>
      </c>
      <c r="I138" s="134"/>
      <c r="L138" s="35"/>
      <c r="M138" s="65"/>
      <c r="N138" s="36"/>
      <c r="O138" s="36"/>
      <c r="P138" s="36"/>
      <c r="Q138" s="36"/>
      <c r="R138" s="36"/>
      <c r="S138" s="36"/>
      <c r="T138" s="66"/>
      <c r="AT138" s="18" t="s">
        <v>335</v>
      </c>
      <c r="AU138" s="18" t="s">
        <v>253</v>
      </c>
    </row>
    <row r="139" spans="2:65" s="1" customFormat="1" ht="22.5" customHeight="1">
      <c r="B139" s="158"/>
      <c r="C139" s="159" t="s">
        <v>605</v>
      </c>
      <c r="D139" s="159" t="s">
        <v>330</v>
      </c>
      <c r="E139" s="160" t="s">
        <v>1020</v>
      </c>
      <c r="F139" s="161" t="s">
        <v>1021</v>
      </c>
      <c r="G139" s="162" t="s">
        <v>612</v>
      </c>
      <c r="H139" s="163">
        <v>4</v>
      </c>
      <c r="I139" s="164"/>
      <c r="J139" s="165">
        <f>ROUND(I139*H139,2)</f>
        <v>0</v>
      </c>
      <c r="K139" s="161" t="s">
        <v>192</v>
      </c>
      <c r="L139" s="35"/>
      <c r="M139" s="166" t="s">
        <v>192</v>
      </c>
      <c r="N139" s="167" t="s">
        <v>215</v>
      </c>
      <c r="O139" s="36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AR139" s="18" t="s">
        <v>960</v>
      </c>
      <c r="AT139" s="18" t="s">
        <v>330</v>
      </c>
      <c r="AU139" s="18" t="s">
        <v>253</v>
      </c>
      <c r="AY139" s="18" t="s">
        <v>329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8" t="s">
        <v>194</v>
      </c>
      <c r="BK139" s="170">
        <f>ROUND(I139*H139,2)</f>
        <v>0</v>
      </c>
      <c r="BL139" s="18" t="s">
        <v>960</v>
      </c>
      <c r="BM139" s="18" t="s">
        <v>1022</v>
      </c>
    </row>
    <row r="140" spans="2:47" s="1" customFormat="1" ht="22.5" customHeight="1">
      <c r="B140" s="35"/>
      <c r="D140" s="193" t="s">
        <v>335</v>
      </c>
      <c r="F140" s="218" t="s">
        <v>1021</v>
      </c>
      <c r="I140" s="134"/>
      <c r="L140" s="35"/>
      <c r="M140" s="65"/>
      <c r="N140" s="36"/>
      <c r="O140" s="36"/>
      <c r="P140" s="36"/>
      <c r="Q140" s="36"/>
      <c r="R140" s="36"/>
      <c r="S140" s="36"/>
      <c r="T140" s="66"/>
      <c r="AT140" s="18" t="s">
        <v>335</v>
      </c>
      <c r="AU140" s="18" t="s">
        <v>253</v>
      </c>
    </row>
    <row r="141" spans="2:65" s="1" customFormat="1" ht="22.5" customHeight="1">
      <c r="B141" s="158"/>
      <c r="C141" s="219" t="s">
        <v>609</v>
      </c>
      <c r="D141" s="219" t="s">
        <v>646</v>
      </c>
      <c r="E141" s="220" t="s">
        <v>1023</v>
      </c>
      <c r="F141" s="221" t="s">
        <v>1024</v>
      </c>
      <c r="G141" s="222" t="s">
        <v>612</v>
      </c>
      <c r="H141" s="223">
        <v>4</v>
      </c>
      <c r="I141" s="224"/>
      <c r="J141" s="225">
        <f>ROUND(I141*H141,2)</f>
        <v>0</v>
      </c>
      <c r="K141" s="221" t="s">
        <v>192</v>
      </c>
      <c r="L141" s="226"/>
      <c r="M141" s="227" t="s">
        <v>192</v>
      </c>
      <c r="N141" s="228" t="s">
        <v>215</v>
      </c>
      <c r="O141" s="36"/>
      <c r="P141" s="168">
        <f>O141*H141</f>
        <v>0</v>
      </c>
      <c r="Q141" s="168">
        <v>0.0028</v>
      </c>
      <c r="R141" s="168">
        <f>Q141*H141</f>
        <v>0.0112</v>
      </c>
      <c r="S141" s="168">
        <v>0</v>
      </c>
      <c r="T141" s="169">
        <f>S141*H141</f>
        <v>0</v>
      </c>
      <c r="AR141" s="18" t="s">
        <v>965</v>
      </c>
      <c r="AT141" s="18" t="s">
        <v>646</v>
      </c>
      <c r="AU141" s="18" t="s">
        <v>253</v>
      </c>
      <c r="AY141" s="18" t="s">
        <v>329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8" t="s">
        <v>194</v>
      </c>
      <c r="BK141" s="170">
        <f>ROUND(I141*H141,2)</f>
        <v>0</v>
      </c>
      <c r="BL141" s="18" t="s">
        <v>965</v>
      </c>
      <c r="BM141" s="18" t="s">
        <v>1025</v>
      </c>
    </row>
    <row r="142" spans="2:47" s="1" customFormat="1" ht="22.5" customHeight="1">
      <c r="B142" s="35"/>
      <c r="D142" s="193" t="s">
        <v>335</v>
      </c>
      <c r="F142" s="218" t="s">
        <v>1024</v>
      </c>
      <c r="I142" s="134"/>
      <c r="L142" s="35"/>
      <c r="M142" s="65"/>
      <c r="N142" s="36"/>
      <c r="O142" s="36"/>
      <c r="P142" s="36"/>
      <c r="Q142" s="36"/>
      <c r="R142" s="36"/>
      <c r="S142" s="36"/>
      <c r="T142" s="66"/>
      <c r="AT142" s="18" t="s">
        <v>335</v>
      </c>
      <c r="AU142" s="18" t="s">
        <v>253</v>
      </c>
    </row>
    <row r="143" spans="2:65" s="1" customFormat="1" ht="22.5" customHeight="1">
      <c r="B143" s="158"/>
      <c r="C143" s="159" t="s">
        <v>615</v>
      </c>
      <c r="D143" s="159" t="s">
        <v>330</v>
      </c>
      <c r="E143" s="160" t="s">
        <v>1026</v>
      </c>
      <c r="F143" s="161" t="s">
        <v>1027</v>
      </c>
      <c r="G143" s="162" t="s">
        <v>612</v>
      </c>
      <c r="H143" s="163">
        <v>5</v>
      </c>
      <c r="I143" s="164"/>
      <c r="J143" s="165">
        <f>ROUND(I143*H143,2)</f>
        <v>0</v>
      </c>
      <c r="K143" s="161" t="s">
        <v>351</v>
      </c>
      <c r="L143" s="35"/>
      <c r="M143" s="166" t="s">
        <v>192</v>
      </c>
      <c r="N143" s="167" t="s">
        <v>215</v>
      </c>
      <c r="O143" s="36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8" t="s">
        <v>960</v>
      </c>
      <c r="AT143" s="18" t="s">
        <v>330</v>
      </c>
      <c r="AU143" s="18" t="s">
        <v>253</v>
      </c>
      <c r="AY143" s="18" t="s">
        <v>329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8" t="s">
        <v>194</v>
      </c>
      <c r="BK143" s="170">
        <f>ROUND(I143*H143,2)</f>
        <v>0</v>
      </c>
      <c r="BL143" s="18" t="s">
        <v>960</v>
      </c>
      <c r="BM143" s="18" t="s">
        <v>1028</v>
      </c>
    </row>
    <row r="144" spans="2:47" s="1" customFormat="1" ht="22.5" customHeight="1">
      <c r="B144" s="35"/>
      <c r="D144" s="193" t="s">
        <v>335</v>
      </c>
      <c r="F144" s="218" t="s">
        <v>1027</v>
      </c>
      <c r="I144" s="134"/>
      <c r="L144" s="35"/>
      <c r="M144" s="65"/>
      <c r="N144" s="36"/>
      <c r="O144" s="36"/>
      <c r="P144" s="36"/>
      <c r="Q144" s="36"/>
      <c r="R144" s="36"/>
      <c r="S144" s="36"/>
      <c r="T144" s="66"/>
      <c r="AT144" s="18" t="s">
        <v>335</v>
      </c>
      <c r="AU144" s="18" t="s">
        <v>253</v>
      </c>
    </row>
    <row r="145" spans="2:65" s="1" customFormat="1" ht="22.5" customHeight="1">
      <c r="B145" s="158"/>
      <c r="C145" s="219" t="s">
        <v>621</v>
      </c>
      <c r="D145" s="219" t="s">
        <v>646</v>
      </c>
      <c r="E145" s="220" t="s">
        <v>1029</v>
      </c>
      <c r="F145" s="221" t="s">
        <v>1030</v>
      </c>
      <c r="G145" s="222" t="s">
        <v>979</v>
      </c>
      <c r="H145" s="223">
        <v>5</v>
      </c>
      <c r="I145" s="224"/>
      <c r="J145" s="225">
        <f>ROUND(I145*H145,2)</f>
        <v>0</v>
      </c>
      <c r="K145" s="221" t="s">
        <v>192</v>
      </c>
      <c r="L145" s="226"/>
      <c r="M145" s="227" t="s">
        <v>192</v>
      </c>
      <c r="N145" s="228" t="s">
        <v>215</v>
      </c>
      <c r="O145" s="36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AR145" s="18" t="s">
        <v>965</v>
      </c>
      <c r="AT145" s="18" t="s">
        <v>646</v>
      </c>
      <c r="AU145" s="18" t="s">
        <v>253</v>
      </c>
      <c r="AY145" s="18" t="s">
        <v>329</v>
      </c>
      <c r="BE145" s="170">
        <f>IF(N145="základní",J145,0)</f>
        <v>0</v>
      </c>
      <c r="BF145" s="170">
        <f>IF(N145="snížená",J145,0)</f>
        <v>0</v>
      </c>
      <c r="BG145" s="170">
        <f>IF(N145="zákl. přenesená",J145,0)</f>
        <v>0</v>
      </c>
      <c r="BH145" s="170">
        <f>IF(N145="sníž. přenesená",J145,0)</f>
        <v>0</v>
      </c>
      <c r="BI145" s="170">
        <f>IF(N145="nulová",J145,0)</f>
        <v>0</v>
      </c>
      <c r="BJ145" s="18" t="s">
        <v>194</v>
      </c>
      <c r="BK145" s="170">
        <f>ROUND(I145*H145,2)</f>
        <v>0</v>
      </c>
      <c r="BL145" s="18" t="s">
        <v>965</v>
      </c>
      <c r="BM145" s="18" t="s">
        <v>1031</v>
      </c>
    </row>
    <row r="146" spans="2:47" s="1" customFormat="1" ht="22.5" customHeight="1">
      <c r="B146" s="35"/>
      <c r="D146" s="193" t="s">
        <v>335</v>
      </c>
      <c r="F146" s="218" t="s">
        <v>1032</v>
      </c>
      <c r="I146" s="134"/>
      <c r="L146" s="35"/>
      <c r="M146" s="65"/>
      <c r="N146" s="36"/>
      <c r="O146" s="36"/>
      <c r="P146" s="36"/>
      <c r="Q146" s="36"/>
      <c r="R146" s="36"/>
      <c r="S146" s="36"/>
      <c r="T146" s="66"/>
      <c r="AT146" s="18" t="s">
        <v>335</v>
      </c>
      <c r="AU146" s="18" t="s">
        <v>253</v>
      </c>
    </row>
    <row r="147" spans="2:65" s="1" customFormat="1" ht="22.5" customHeight="1">
      <c r="B147" s="158"/>
      <c r="C147" s="159" t="s">
        <v>627</v>
      </c>
      <c r="D147" s="159" t="s">
        <v>330</v>
      </c>
      <c r="E147" s="160" t="s">
        <v>1033</v>
      </c>
      <c r="F147" s="161" t="s">
        <v>1034</v>
      </c>
      <c r="G147" s="162" t="s">
        <v>612</v>
      </c>
      <c r="H147" s="163">
        <v>5</v>
      </c>
      <c r="I147" s="164"/>
      <c r="J147" s="165">
        <f>ROUND(I147*H147,2)</f>
        <v>0</v>
      </c>
      <c r="K147" s="161" t="s">
        <v>351</v>
      </c>
      <c r="L147" s="35"/>
      <c r="M147" s="166" t="s">
        <v>192</v>
      </c>
      <c r="N147" s="167" t="s">
        <v>215</v>
      </c>
      <c r="O147" s="36"/>
      <c r="P147" s="168">
        <f>O147*H147</f>
        <v>0</v>
      </c>
      <c r="Q147" s="168">
        <v>0</v>
      </c>
      <c r="R147" s="168">
        <f>Q147*H147</f>
        <v>0</v>
      </c>
      <c r="S147" s="168">
        <v>0</v>
      </c>
      <c r="T147" s="169">
        <f>S147*H147</f>
        <v>0</v>
      </c>
      <c r="AR147" s="18" t="s">
        <v>960</v>
      </c>
      <c r="AT147" s="18" t="s">
        <v>330</v>
      </c>
      <c r="AU147" s="18" t="s">
        <v>253</v>
      </c>
      <c r="AY147" s="18" t="s">
        <v>329</v>
      </c>
      <c r="BE147" s="170">
        <f>IF(N147="základní",J147,0)</f>
        <v>0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18" t="s">
        <v>194</v>
      </c>
      <c r="BK147" s="170">
        <f>ROUND(I147*H147,2)</f>
        <v>0</v>
      </c>
      <c r="BL147" s="18" t="s">
        <v>960</v>
      </c>
      <c r="BM147" s="18" t="s">
        <v>1035</v>
      </c>
    </row>
    <row r="148" spans="2:47" s="1" customFormat="1" ht="22.5" customHeight="1">
      <c r="B148" s="35"/>
      <c r="D148" s="193" t="s">
        <v>335</v>
      </c>
      <c r="F148" s="218" t="s">
        <v>1034</v>
      </c>
      <c r="I148" s="134"/>
      <c r="L148" s="35"/>
      <c r="M148" s="65"/>
      <c r="N148" s="36"/>
      <c r="O148" s="36"/>
      <c r="P148" s="36"/>
      <c r="Q148" s="36"/>
      <c r="R148" s="36"/>
      <c r="S148" s="36"/>
      <c r="T148" s="66"/>
      <c r="AT148" s="18" t="s">
        <v>335</v>
      </c>
      <c r="AU148" s="18" t="s">
        <v>253</v>
      </c>
    </row>
    <row r="149" spans="2:65" s="1" customFormat="1" ht="22.5" customHeight="1">
      <c r="B149" s="158"/>
      <c r="C149" s="219" t="s">
        <v>633</v>
      </c>
      <c r="D149" s="219" t="s">
        <v>646</v>
      </c>
      <c r="E149" s="220" t="s">
        <v>1036</v>
      </c>
      <c r="F149" s="221" t="s">
        <v>1037</v>
      </c>
      <c r="G149" s="222" t="s">
        <v>979</v>
      </c>
      <c r="H149" s="223">
        <v>5</v>
      </c>
      <c r="I149" s="224"/>
      <c r="J149" s="225">
        <f>ROUND(I149*H149,2)</f>
        <v>0</v>
      </c>
      <c r="K149" s="221" t="s">
        <v>192</v>
      </c>
      <c r="L149" s="226"/>
      <c r="M149" s="227" t="s">
        <v>192</v>
      </c>
      <c r="N149" s="228" t="s">
        <v>215</v>
      </c>
      <c r="O149" s="36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8" t="s">
        <v>965</v>
      </c>
      <c r="AT149" s="18" t="s">
        <v>646</v>
      </c>
      <c r="AU149" s="18" t="s">
        <v>253</v>
      </c>
      <c r="AY149" s="18" t="s">
        <v>329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8" t="s">
        <v>194</v>
      </c>
      <c r="BK149" s="170">
        <f>ROUND(I149*H149,2)</f>
        <v>0</v>
      </c>
      <c r="BL149" s="18" t="s">
        <v>965</v>
      </c>
      <c r="BM149" s="18" t="s">
        <v>1038</v>
      </c>
    </row>
    <row r="150" spans="2:47" s="1" customFormat="1" ht="22.5" customHeight="1">
      <c r="B150" s="35"/>
      <c r="D150" s="193" t="s">
        <v>335</v>
      </c>
      <c r="F150" s="218" t="s">
        <v>1037</v>
      </c>
      <c r="I150" s="134"/>
      <c r="L150" s="35"/>
      <c r="M150" s="65"/>
      <c r="N150" s="36"/>
      <c r="O150" s="36"/>
      <c r="P150" s="36"/>
      <c r="Q150" s="36"/>
      <c r="R150" s="36"/>
      <c r="S150" s="36"/>
      <c r="T150" s="66"/>
      <c r="AT150" s="18" t="s">
        <v>335</v>
      </c>
      <c r="AU150" s="18" t="s">
        <v>253</v>
      </c>
    </row>
    <row r="151" spans="2:65" s="1" customFormat="1" ht="22.5" customHeight="1">
      <c r="B151" s="158"/>
      <c r="C151" s="219" t="s">
        <v>638</v>
      </c>
      <c r="D151" s="219" t="s">
        <v>646</v>
      </c>
      <c r="E151" s="220" t="s">
        <v>1039</v>
      </c>
      <c r="F151" s="221" t="s">
        <v>1040</v>
      </c>
      <c r="G151" s="222" t="s">
        <v>908</v>
      </c>
      <c r="H151" s="223">
        <v>25</v>
      </c>
      <c r="I151" s="224"/>
      <c r="J151" s="225">
        <f>ROUND(I151*H151,2)</f>
        <v>0</v>
      </c>
      <c r="K151" s="221" t="s">
        <v>351</v>
      </c>
      <c r="L151" s="226"/>
      <c r="M151" s="227" t="s">
        <v>192</v>
      </c>
      <c r="N151" s="228" t="s">
        <v>215</v>
      </c>
      <c r="O151" s="36"/>
      <c r="P151" s="168">
        <f>O151*H151</f>
        <v>0</v>
      </c>
      <c r="Q151" s="168">
        <v>0.000119</v>
      </c>
      <c r="R151" s="168">
        <f>Q151*H151</f>
        <v>0.002975</v>
      </c>
      <c r="S151" s="168">
        <v>0</v>
      </c>
      <c r="T151" s="169">
        <f>S151*H151</f>
        <v>0</v>
      </c>
      <c r="AR151" s="18" t="s">
        <v>965</v>
      </c>
      <c r="AT151" s="18" t="s">
        <v>646</v>
      </c>
      <c r="AU151" s="18" t="s">
        <v>253</v>
      </c>
      <c r="AY151" s="18" t="s">
        <v>329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8" t="s">
        <v>194</v>
      </c>
      <c r="BK151" s="170">
        <f>ROUND(I151*H151,2)</f>
        <v>0</v>
      </c>
      <c r="BL151" s="18" t="s">
        <v>965</v>
      </c>
      <c r="BM151" s="18" t="s">
        <v>1041</v>
      </c>
    </row>
    <row r="152" spans="2:47" s="1" customFormat="1" ht="22.5" customHeight="1">
      <c r="B152" s="35"/>
      <c r="D152" s="171" t="s">
        <v>335</v>
      </c>
      <c r="F152" s="172" t="s">
        <v>1040</v>
      </c>
      <c r="I152" s="134"/>
      <c r="L152" s="35"/>
      <c r="M152" s="65"/>
      <c r="N152" s="36"/>
      <c r="O152" s="36"/>
      <c r="P152" s="36"/>
      <c r="Q152" s="36"/>
      <c r="R152" s="36"/>
      <c r="S152" s="36"/>
      <c r="T152" s="66"/>
      <c r="AT152" s="18" t="s">
        <v>335</v>
      </c>
      <c r="AU152" s="18" t="s">
        <v>253</v>
      </c>
    </row>
    <row r="153" spans="2:51" s="13" customFormat="1" ht="22.5" customHeight="1">
      <c r="B153" s="192"/>
      <c r="D153" s="171" t="s">
        <v>336</v>
      </c>
      <c r="E153" s="201" t="s">
        <v>192</v>
      </c>
      <c r="F153" s="202" t="s">
        <v>1042</v>
      </c>
      <c r="H153" s="203">
        <v>25</v>
      </c>
      <c r="I153" s="197"/>
      <c r="L153" s="192"/>
      <c r="M153" s="198"/>
      <c r="N153" s="199"/>
      <c r="O153" s="199"/>
      <c r="P153" s="199"/>
      <c r="Q153" s="199"/>
      <c r="R153" s="199"/>
      <c r="S153" s="199"/>
      <c r="T153" s="200"/>
      <c r="AT153" s="201" t="s">
        <v>336</v>
      </c>
      <c r="AU153" s="201" t="s">
        <v>253</v>
      </c>
      <c r="AV153" s="13" t="s">
        <v>253</v>
      </c>
      <c r="AW153" s="13" t="s">
        <v>208</v>
      </c>
      <c r="AX153" s="13" t="s">
        <v>244</v>
      </c>
      <c r="AY153" s="201" t="s">
        <v>329</v>
      </c>
    </row>
    <row r="154" spans="2:51" s="12" customFormat="1" ht="22.5" customHeight="1">
      <c r="B154" s="181"/>
      <c r="D154" s="193" t="s">
        <v>336</v>
      </c>
      <c r="E154" s="212" t="s">
        <v>192</v>
      </c>
      <c r="F154" s="213" t="s">
        <v>346</v>
      </c>
      <c r="H154" s="214">
        <v>25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9" t="s">
        <v>336</v>
      </c>
      <c r="AU154" s="189" t="s">
        <v>253</v>
      </c>
      <c r="AV154" s="12" t="s">
        <v>333</v>
      </c>
      <c r="AW154" s="12" t="s">
        <v>176</v>
      </c>
      <c r="AX154" s="12" t="s">
        <v>194</v>
      </c>
      <c r="AY154" s="189" t="s">
        <v>329</v>
      </c>
    </row>
    <row r="155" spans="2:65" s="1" customFormat="1" ht="31.5" customHeight="1">
      <c r="B155" s="158"/>
      <c r="C155" s="159" t="s">
        <v>645</v>
      </c>
      <c r="D155" s="159" t="s">
        <v>330</v>
      </c>
      <c r="E155" s="160" t="s">
        <v>1043</v>
      </c>
      <c r="F155" s="161" t="s">
        <v>1044</v>
      </c>
      <c r="G155" s="162" t="s">
        <v>908</v>
      </c>
      <c r="H155" s="163">
        <v>630</v>
      </c>
      <c r="I155" s="164"/>
      <c r="J155" s="165">
        <f>ROUND(I155*H155,2)</f>
        <v>0</v>
      </c>
      <c r="K155" s="161" t="s">
        <v>351</v>
      </c>
      <c r="L155" s="35"/>
      <c r="M155" s="166" t="s">
        <v>192</v>
      </c>
      <c r="N155" s="167" t="s">
        <v>215</v>
      </c>
      <c r="O155" s="36"/>
      <c r="P155" s="168">
        <f>O155*H155</f>
        <v>0</v>
      </c>
      <c r="Q155" s="168">
        <v>0</v>
      </c>
      <c r="R155" s="168">
        <f>Q155*H155</f>
        <v>0</v>
      </c>
      <c r="S155" s="168">
        <v>0</v>
      </c>
      <c r="T155" s="169">
        <f>S155*H155</f>
        <v>0</v>
      </c>
      <c r="AR155" s="18" t="s">
        <v>960</v>
      </c>
      <c r="AT155" s="18" t="s">
        <v>330</v>
      </c>
      <c r="AU155" s="18" t="s">
        <v>253</v>
      </c>
      <c r="AY155" s="18" t="s">
        <v>329</v>
      </c>
      <c r="BE155" s="170">
        <f>IF(N155="základní",J155,0)</f>
        <v>0</v>
      </c>
      <c r="BF155" s="170">
        <f>IF(N155="snížená",J155,0)</f>
        <v>0</v>
      </c>
      <c r="BG155" s="170">
        <f>IF(N155="zákl. přenesená",J155,0)</f>
        <v>0</v>
      </c>
      <c r="BH155" s="170">
        <f>IF(N155="sníž. přenesená",J155,0)</f>
        <v>0</v>
      </c>
      <c r="BI155" s="170">
        <f>IF(N155="nulová",J155,0)</f>
        <v>0</v>
      </c>
      <c r="BJ155" s="18" t="s">
        <v>194</v>
      </c>
      <c r="BK155" s="170">
        <f>ROUND(I155*H155,2)</f>
        <v>0</v>
      </c>
      <c r="BL155" s="18" t="s">
        <v>960</v>
      </c>
      <c r="BM155" s="18" t="s">
        <v>1045</v>
      </c>
    </row>
    <row r="156" spans="2:47" s="1" customFormat="1" ht="22.5" customHeight="1">
      <c r="B156" s="35"/>
      <c r="D156" s="193" t="s">
        <v>335</v>
      </c>
      <c r="F156" s="218" t="s">
        <v>1044</v>
      </c>
      <c r="I156" s="134"/>
      <c r="L156" s="35"/>
      <c r="M156" s="65"/>
      <c r="N156" s="36"/>
      <c r="O156" s="36"/>
      <c r="P156" s="36"/>
      <c r="Q156" s="36"/>
      <c r="R156" s="36"/>
      <c r="S156" s="36"/>
      <c r="T156" s="66"/>
      <c r="AT156" s="18" t="s">
        <v>335</v>
      </c>
      <c r="AU156" s="18" t="s">
        <v>253</v>
      </c>
    </row>
    <row r="157" spans="2:65" s="1" customFormat="1" ht="22.5" customHeight="1">
      <c r="B157" s="158"/>
      <c r="C157" s="219" t="s">
        <v>650</v>
      </c>
      <c r="D157" s="219" t="s">
        <v>646</v>
      </c>
      <c r="E157" s="220" t="s">
        <v>1046</v>
      </c>
      <c r="F157" s="221" t="s">
        <v>1047</v>
      </c>
      <c r="G157" s="222" t="s">
        <v>1048</v>
      </c>
      <c r="H157" s="223">
        <v>391.304</v>
      </c>
      <c r="I157" s="224"/>
      <c r="J157" s="225">
        <f>ROUND(I157*H157,2)</f>
        <v>0</v>
      </c>
      <c r="K157" s="221" t="s">
        <v>351</v>
      </c>
      <c r="L157" s="226"/>
      <c r="M157" s="227" t="s">
        <v>192</v>
      </c>
      <c r="N157" s="228" t="s">
        <v>215</v>
      </c>
      <c r="O157" s="36"/>
      <c r="P157" s="168">
        <f>O157*H157</f>
        <v>0</v>
      </c>
      <c r="Q157" s="168">
        <v>0.001</v>
      </c>
      <c r="R157" s="168">
        <f>Q157*H157</f>
        <v>0.391304</v>
      </c>
      <c r="S157" s="168">
        <v>0</v>
      </c>
      <c r="T157" s="169">
        <f>S157*H157</f>
        <v>0</v>
      </c>
      <c r="AR157" s="18" t="s">
        <v>965</v>
      </c>
      <c r="AT157" s="18" t="s">
        <v>646</v>
      </c>
      <c r="AU157" s="18" t="s">
        <v>253</v>
      </c>
      <c r="AY157" s="18" t="s">
        <v>329</v>
      </c>
      <c r="BE157" s="170">
        <f>IF(N157="základní",J157,0)</f>
        <v>0</v>
      </c>
      <c r="BF157" s="170">
        <f>IF(N157="snížená",J157,0)</f>
        <v>0</v>
      </c>
      <c r="BG157" s="170">
        <f>IF(N157="zákl. přenesená",J157,0)</f>
        <v>0</v>
      </c>
      <c r="BH157" s="170">
        <f>IF(N157="sníž. přenesená",J157,0)</f>
        <v>0</v>
      </c>
      <c r="BI157" s="170">
        <f>IF(N157="nulová",J157,0)</f>
        <v>0</v>
      </c>
      <c r="BJ157" s="18" t="s">
        <v>194</v>
      </c>
      <c r="BK157" s="170">
        <f>ROUND(I157*H157,2)</f>
        <v>0</v>
      </c>
      <c r="BL157" s="18" t="s">
        <v>965</v>
      </c>
      <c r="BM157" s="18" t="s">
        <v>1049</v>
      </c>
    </row>
    <row r="158" spans="2:47" s="1" customFormat="1" ht="22.5" customHeight="1">
      <c r="B158" s="35"/>
      <c r="D158" s="171" t="s">
        <v>335</v>
      </c>
      <c r="F158" s="172" t="s">
        <v>1047</v>
      </c>
      <c r="I158" s="134"/>
      <c r="L158" s="35"/>
      <c r="M158" s="65"/>
      <c r="N158" s="36"/>
      <c r="O158" s="36"/>
      <c r="P158" s="36"/>
      <c r="Q158" s="36"/>
      <c r="R158" s="36"/>
      <c r="S158" s="36"/>
      <c r="T158" s="66"/>
      <c r="AT158" s="18" t="s">
        <v>335</v>
      </c>
      <c r="AU158" s="18" t="s">
        <v>253</v>
      </c>
    </row>
    <row r="159" spans="2:51" s="13" customFormat="1" ht="22.5" customHeight="1">
      <c r="B159" s="192"/>
      <c r="D159" s="171" t="s">
        <v>336</v>
      </c>
      <c r="E159" s="201" t="s">
        <v>192</v>
      </c>
      <c r="F159" s="202" t="s">
        <v>1050</v>
      </c>
      <c r="H159" s="203">
        <v>391.304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201" t="s">
        <v>336</v>
      </c>
      <c r="AU159" s="201" t="s">
        <v>253</v>
      </c>
      <c r="AV159" s="13" t="s">
        <v>253</v>
      </c>
      <c r="AW159" s="13" t="s">
        <v>208</v>
      </c>
      <c r="AX159" s="13" t="s">
        <v>244</v>
      </c>
      <c r="AY159" s="201" t="s">
        <v>329</v>
      </c>
    </row>
    <row r="160" spans="2:51" s="12" customFormat="1" ht="22.5" customHeight="1">
      <c r="B160" s="181"/>
      <c r="D160" s="193" t="s">
        <v>336</v>
      </c>
      <c r="E160" s="212" t="s">
        <v>192</v>
      </c>
      <c r="F160" s="213" t="s">
        <v>346</v>
      </c>
      <c r="H160" s="214">
        <v>391.304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9" t="s">
        <v>336</v>
      </c>
      <c r="AU160" s="189" t="s">
        <v>253</v>
      </c>
      <c r="AV160" s="12" t="s">
        <v>333</v>
      </c>
      <c r="AW160" s="12" t="s">
        <v>176</v>
      </c>
      <c r="AX160" s="12" t="s">
        <v>194</v>
      </c>
      <c r="AY160" s="189" t="s">
        <v>329</v>
      </c>
    </row>
    <row r="161" spans="2:65" s="1" customFormat="1" ht="22.5" customHeight="1">
      <c r="B161" s="158"/>
      <c r="C161" s="159" t="s">
        <v>658</v>
      </c>
      <c r="D161" s="159" t="s">
        <v>330</v>
      </c>
      <c r="E161" s="160" t="s">
        <v>1051</v>
      </c>
      <c r="F161" s="161" t="s">
        <v>1052</v>
      </c>
      <c r="G161" s="162" t="s">
        <v>1053</v>
      </c>
      <c r="H161" s="163">
        <v>10</v>
      </c>
      <c r="I161" s="164"/>
      <c r="J161" s="165">
        <f>ROUND(I161*H161,2)</f>
        <v>0</v>
      </c>
      <c r="K161" s="161" t="s">
        <v>192</v>
      </c>
      <c r="L161" s="35"/>
      <c r="M161" s="166" t="s">
        <v>192</v>
      </c>
      <c r="N161" s="167" t="s">
        <v>215</v>
      </c>
      <c r="O161" s="36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8" t="s">
        <v>960</v>
      </c>
      <c r="AT161" s="18" t="s">
        <v>330</v>
      </c>
      <c r="AU161" s="18" t="s">
        <v>253</v>
      </c>
      <c r="AY161" s="18" t="s">
        <v>329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8" t="s">
        <v>194</v>
      </c>
      <c r="BK161" s="170">
        <f>ROUND(I161*H161,2)</f>
        <v>0</v>
      </c>
      <c r="BL161" s="18" t="s">
        <v>960</v>
      </c>
      <c r="BM161" s="18" t="s">
        <v>1054</v>
      </c>
    </row>
    <row r="162" spans="2:47" s="1" customFormat="1" ht="22.5" customHeight="1">
      <c r="B162" s="35"/>
      <c r="D162" s="193" t="s">
        <v>335</v>
      </c>
      <c r="F162" s="218" t="s">
        <v>1052</v>
      </c>
      <c r="I162" s="134"/>
      <c r="L162" s="35"/>
      <c r="M162" s="65"/>
      <c r="N162" s="36"/>
      <c r="O162" s="36"/>
      <c r="P162" s="36"/>
      <c r="Q162" s="36"/>
      <c r="R162" s="36"/>
      <c r="S162" s="36"/>
      <c r="T162" s="66"/>
      <c r="AT162" s="18" t="s">
        <v>335</v>
      </c>
      <c r="AU162" s="18" t="s">
        <v>253</v>
      </c>
    </row>
    <row r="163" spans="2:65" s="1" customFormat="1" ht="31.5" customHeight="1">
      <c r="B163" s="158"/>
      <c r="C163" s="159" t="s">
        <v>662</v>
      </c>
      <c r="D163" s="159" t="s">
        <v>330</v>
      </c>
      <c r="E163" s="160" t="s">
        <v>1055</v>
      </c>
      <c r="F163" s="161" t="s">
        <v>1056</v>
      </c>
      <c r="G163" s="162" t="s">
        <v>612</v>
      </c>
      <c r="H163" s="163">
        <v>1</v>
      </c>
      <c r="I163" s="164"/>
      <c r="J163" s="165">
        <f>ROUND(I163*H163,2)</f>
        <v>0</v>
      </c>
      <c r="K163" s="161" t="s">
        <v>351</v>
      </c>
      <c r="L163" s="35"/>
      <c r="M163" s="166" t="s">
        <v>192</v>
      </c>
      <c r="N163" s="167" t="s">
        <v>215</v>
      </c>
      <c r="O163" s="36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AR163" s="18" t="s">
        <v>960</v>
      </c>
      <c r="AT163" s="18" t="s">
        <v>330</v>
      </c>
      <c r="AU163" s="18" t="s">
        <v>253</v>
      </c>
      <c r="AY163" s="18" t="s">
        <v>329</v>
      </c>
      <c r="BE163" s="170">
        <f>IF(N163="základní",J163,0)</f>
        <v>0</v>
      </c>
      <c r="BF163" s="170">
        <f>IF(N163="snížená",J163,0)</f>
        <v>0</v>
      </c>
      <c r="BG163" s="170">
        <f>IF(N163="zákl. přenesená",J163,0)</f>
        <v>0</v>
      </c>
      <c r="BH163" s="170">
        <f>IF(N163="sníž. přenesená",J163,0)</f>
        <v>0</v>
      </c>
      <c r="BI163" s="170">
        <f>IF(N163="nulová",J163,0)</f>
        <v>0</v>
      </c>
      <c r="BJ163" s="18" t="s">
        <v>194</v>
      </c>
      <c r="BK163" s="170">
        <f>ROUND(I163*H163,2)</f>
        <v>0</v>
      </c>
      <c r="BL163" s="18" t="s">
        <v>960</v>
      </c>
      <c r="BM163" s="18" t="s">
        <v>1057</v>
      </c>
    </row>
    <row r="164" spans="2:47" s="1" customFormat="1" ht="22.5" customHeight="1">
      <c r="B164" s="35"/>
      <c r="D164" s="193" t="s">
        <v>335</v>
      </c>
      <c r="F164" s="218" t="s">
        <v>1056</v>
      </c>
      <c r="I164" s="134"/>
      <c r="L164" s="35"/>
      <c r="M164" s="65"/>
      <c r="N164" s="36"/>
      <c r="O164" s="36"/>
      <c r="P164" s="36"/>
      <c r="Q164" s="36"/>
      <c r="R164" s="36"/>
      <c r="S164" s="36"/>
      <c r="T164" s="66"/>
      <c r="AT164" s="18" t="s">
        <v>335</v>
      </c>
      <c r="AU164" s="18" t="s">
        <v>253</v>
      </c>
    </row>
    <row r="165" spans="2:65" s="1" customFormat="1" ht="22.5" customHeight="1">
      <c r="B165" s="158"/>
      <c r="C165" s="159" t="s">
        <v>668</v>
      </c>
      <c r="D165" s="159" t="s">
        <v>330</v>
      </c>
      <c r="E165" s="160" t="s">
        <v>1058</v>
      </c>
      <c r="F165" s="161" t="s">
        <v>1059</v>
      </c>
      <c r="G165" s="162" t="s">
        <v>612</v>
      </c>
      <c r="H165" s="163">
        <v>1</v>
      </c>
      <c r="I165" s="164"/>
      <c r="J165" s="165">
        <f>ROUND(I165*H165,2)</f>
        <v>0</v>
      </c>
      <c r="K165" s="161" t="s">
        <v>351</v>
      </c>
      <c r="L165" s="35"/>
      <c r="M165" s="166" t="s">
        <v>192</v>
      </c>
      <c r="N165" s="167" t="s">
        <v>215</v>
      </c>
      <c r="O165" s="36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AR165" s="18" t="s">
        <v>960</v>
      </c>
      <c r="AT165" s="18" t="s">
        <v>330</v>
      </c>
      <c r="AU165" s="18" t="s">
        <v>253</v>
      </c>
      <c r="AY165" s="18" t="s">
        <v>329</v>
      </c>
      <c r="BE165" s="170">
        <f>IF(N165="základní",J165,0)</f>
        <v>0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18" t="s">
        <v>194</v>
      </c>
      <c r="BK165" s="170">
        <f>ROUND(I165*H165,2)</f>
        <v>0</v>
      </c>
      <c r="BL165" s="18" t="s">
        <v>960</v>
      </c>
      <c r="BM165" s="18" t="s">
        <v>1060</v>
      </c>
    </row>
    <row r="166" spans="2:47" s="1" customFormat="1" ht="22.5" customHeight="1">
      <c r="B166" s="35"/>
      <c r="D166" s="193" t="s">
        <v>335</v>
      </c>
      <c r="F166" s="218" t="s">
        <v>1059</v>
      </c>
      <c r="I166" s="134"/>
      <c r="L166" s="35"/>
      <c r="M166" s="65"/>
      <c r="N166" s="36"/>
      <c r="O166" s="36"/>
      <c r="P166" s="36"/>
      <c r="Q166" s="36"/>
      <c r="R166" s="36"/>
      <c r="S166" s="36"/>
      <c r="T166" s="66"/>
      <c r="AT166" s="18" t="s">
        <v>335</v>
      </c>
      <c r="AU166" s="18" t="s">
        <v>253</v>
      </c>
    </row>
    <row r="167" spans="2:65" s="1" customFormat="1" ht="22.5" customHeight="1">
      <c r="B167" s="158"/>
      <c r="C167" s="159" t="s">
        <v>672</v>
      </c>
      <c r="D167" s="159" t="s">
        <v>330</v>
      </c>
      <c r="E167" s="160" t="s">
        <v>1061</v>
      </c>
      <c r="F167" s="161" t="s">
        <v>1062</v>
      </c>
      <c r="G167" s="162" t="s">
        <v>612</v>
      </c>
      <c r="H167" s="163">
        <v>5</v>
      </c>
      <c r="I167" s="164"/>
      <c r="J167" s="165">
        <f>ROUND(I167*H167,2)</f>
        <v>0</v>
      </c>
      <c r="K167" s="161" t="s">
        <v>351</v>
      </c>
      <c r="L167" s="35"/>
      <c r="M167" s="166" t="s">
        <v>192</v>
      </c>
      <c r="N167" s="167" t="s">
        <v>215</v>
      </c>
      <c r="O167" s="36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AR167" s="18" t="s">
        <v>960</v>
      </c>
      <c r="AT167" s="18" t="s">
        <v>330</v>
      </c>
      <c r="AU167" s="18" t="s">
        <v>253</v>
      </c>
      <c r="AY167" s="18" t="s">
        <v>329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8" t="s">
        <v>194</v>
      </c>
      <c r="BK167" s="170">
        <f>ROUND(I167*H167,2)</f>
        <v>0</v>
      </c>
      <c r="BL167" s="18" t="s">
        <v>960</v>
      </c>
      <c r="BM167" s="18" t="s">
        <v>1063</v>
      </c>
    </row>
    <row r="168" spans="2:47" s="1" customFormat="1" ht="22.5" customHeight="1">
      <c r="B168" s="35"/>
      <c r="D168" s="193" t="s">
        <v>335</v>
      </c>
      <c r="F168" s="218" t="s">
        <v>1062</v>
      </c>
      <c r="I168" s="134"/>
      <c r="L168" s="35"/>
      <c r="M168" s="65"/>
      <c r="N168" s="36"/>
      <c r="O168" s="36"/>
      <c r="P168" s="36"/>
      <c r="Q168" s="36"/>
      <c r="R168" s="36"/>
      <c r="S168" s="36"/>
      <c r="T168" s="66"/>
      <c r="AT168" s="18" t="s">
        <v>335</v>
      </c>
      <c r="AU168" s="18" t="s">
        <v>253</v>
      </c>
    </row>
    <row r="169" spans="2:65" s="1" customFormat="1" ht="22.5" customHeight="1">
      <c r="B169" s="158"/>
      <c r="C169" s="159" t="s">
        <v>679</v>
      </c>
      <c r="D169" s="159" t="s">
        <v>330</v>
      </c>
      <c r="E169" s="160" t="s">
        <v>1064</v>
      </c>
      <c r="F169" s="161" t="s">
        <v>1065</v>
      </c>
      <c r="G169" s="162" t="s">
        <v>1066</v>
      </c>
      <c r="H169" s="163">
        <v>2</v>
      </c>
      <c r="I169" s="164"/>
      <c r="J169" s="165">
        <f>ROUND(I169*H169,2)</f>
        <v>0</v>
      </c>
      <c r="K169" s="161" t="s">
        <v>351</v>
      </c>
      <c r="L169" s="35"/>
      <c r="M169" s="166" t="s">
        <v>192</v>
      </c>
      <c r="N169" s="167" t="s">
        <v>215</v>
      </c>
      <c r="O169" s="36"/>
      <c r="P169" s="168">
        <f>O169*H169</f>
        <v>0</v>
      </c>
      <c r="Q169" s="168">
        <v>0</v>
      </c>
      <c r="R169" s="168">
        <f>Q169*H169</f>
        <v>0</v>
      </c>
      <c r="S169" s="168">
        <v>0</v>
      </c>
      <c r="T169" s="169">
        <f>S169*H169</f>
        <v>0</v>
      </c>
      <c r="AR169" s="18" t="s">
        <v>960</v>
      </c>
      <c r="AT169" s="18" t="s">
        <v>330</v>
      </c>
      <c r="AU169" s="18" t="s">
        <v>253</v>
      </c>
      <c r="AY169" s="18" t="s">
        <v>329</v>
      </c>
      <c r="BE169" s="170">
        <f>IF(N169="základní",J169,0)</f>
        <v>0</v>
      </c>
      <c r="BF169" s="170">
        <f>IF(N169="snížená",J169,0)</f>
        <v>0</v>
      </c>
      <c r="BG169" s="170">
        <f>IF(N169="zákl. přenesená",J169,0)</f>
        <v>0</v>
      </c>
      <c r="BH169" s="170">
        <f>IF(N169="sníž. přenesená",J169,0)</f>
        <v>0</v>
      </c>
      <c r="BI169" s="170">
        <f>IF(N169="nulová",J169,0)</f>
        <v>0</v>
      </c>
      <c r="BJ169" s="18" t="s">
        <v>194</v>
      </c>
      <c r="BK169" s="170">
        <f>ROUND(I169*H169,2)</f>
        <v>0</v>
      </c>
      <c r="BL169" s="18" t="s">
        <v>960</v>
      </c>
      <c r="BM169" s="18" t="s">
        <v>1067</v>
      </c>
    </row>
    <row r="170" spans="2:47" s="1" customFormat="1" ht="22.5" customHeight="1">
      <c r="B170" s="35"/>
      <c r="D170" s="193" t="s">
        <v>335</v>
      </c>
      <c r="F170" s="218" t="s">
        <v>1065</v>
      </c>
      <c r="I170" s="134"/>
      <c r="L170" s="35"/>
      <c r="M170" s="65"/>
      <c r="N170" s="36"/>
      <c r="O170" s="36"/>
      <c r="P170" s="36"/>
      <c r="Q170" s="36"/>
      <c r="R170" s="36"/>
      <c r="S170" s="36"/>
      <c r="T170" s="66"/>
      <c r="AT170" s="18" t="s">
        <v>335</v>
      </c>
      <c r="AU170" s="18" t="s">
        <v>253</v>
      </c>
    </row>
    <row r="171" spans="2:65" s="1" customFormat="1" ht="31.5" customHeight="1">
      <c r="B171" s="158"/>
      <c r="C171" s="159" t="s">
        <v>681</v>
      </c>
      <c r="D171" s="159" t="s">
        <v>330</v>
      </c>
      <c r="E171" s="160" t="s">
        <v>1068</v>
      </c>
      <c r="F171" s="161" t="s">
        <v>1069</v>
      </c>
      <c r="G171" s="162" t="s">
        <v>908</v>
      </c>
      <c r="H171" s="163">
        <v>50</v>
      </c>
      <c r="I171" s="164"/>
      <c r="J171" s="165">
        <f>ROUND(I171*H171,2)</f>
        <v>0</v>
      </c>
      <c r="K171" s="161" t="s">
        <v>351</v>
      </c>
      <c r="L171" s="35"/>
      <c r="M171" s="166" t="s">
        <v>192</v>
      </c>
      <c r="N171" s="167" t="s">
        <v>215</v>
      </c>
      <c r="O171" s="36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AR171" s="18" t="s">
        <v>960</v>
      </c>
      <c r="AT171" s="18" t="s">
        <v>330</v>
      </c>
      <c r="AU171" s="18" t="s">
        <v>253</v>
      </c>
      <c r="AY171" s="18" t="s">
        <v>329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8" t="s">
        <v>194</v>
      </c>
      <c r="BK171" s="170">
        <f>ROUND(I171*H171,2)</f>
        <v>0</v>
      </c>
      <c r="BL171" s="18" t="s">
        <v>960</v>
      </c>
      <c r="BM171" s="18" t="s">
        <v>1070</v>
      </c>
    </row>
    <row r="172" spans="2:47" s="1" customFormat="1" ht="22.5" customHeight="1">
      <c r="B172" s="35"/>
      <c r="D172" s="193" t="s">
        <v>335</v>
      </c>
      <c r="F172" s="218" t="s">
        <v>1069</v>
      </c>
      <c r="I172" s="134"/>
      <c r="L172" s="35"/>
      <c r="M172" s="65"/>
      <c r="N172" s="36"/>
      <c r="O172" s="36"/>
      <c r="P172" s="36"/>
      <c r="Q172" s="36"/>
      <c r="R172" s="36"/>
      <c r="S172" s="36"/>
      <c r="T172" s="66"/>
      <c r="AT172" s="18" t="s">
        <v>335</v>
      </c>
      <c r="AU172" s="18" t="s">
        <v>253</v>
      </c>
    </row>
    <row r="173" spans="2:65" s="1" customFormat="1" ht="22.5" customHeight="1">
      <c r="B173" s="158"/>
      <c r="C173" s="219" t="s">
        <v>688</v>
      </c>
      <c r="D173" s="219" t="s">
        <v>646</v>
      </c>
      <c r="E173" s="220" t="s">
        <v>1071</v>
      </c>
      <c r="F173" s="221" t="s">
        <v>1072</v>
      </c>
      <c r="G173" s="222" t="s">
        <v>908</v>
      </c>
      <c r="H173" s="223">
        <v>52.5</v>
      </c>
      <c r="I173" s="224"/>
      <c r="J173" s="225">
        <f>ROUND(I173*H173,2)</f>
        <v>0</v>
      </c>
      <c r="K173" s="221" t="s">
        <v>351</v>
      </c>
      <c r="L173" s="226"/>
      <c r="M173" s="227" t="s">
        <v>192</v>
      </c>
      <c r="N173" s="228" t="s">
        <v>215</v>
      </c>
      <c r="O173" s="36"/>
      <c r="P173" s="168">
        <f>O173*H173</f>
        <v>0</v>
      </c>
      <c r="Q173" s="168">
        <v>0.000175</v>
      </c>
      <c r="R173" s="168">
        <f>Q173*H173</f>
        <v>0.0091875</v>
      </c>
      <c r="S173" s="168">
        <v>0</v>
      </c>
      <c r="T173" s="169">
        <f>S173*H173</f>
        <v>0</v>
      </c>
      <c r="AR173" s="18" t="s">
        <v>965</v>
      </c>
      <c r="AT173" s="18" t="s">
        <v>646</v>
      </c>
      <c r="AU173" s="18" t="s">
        <v>253</v>
      </c>
      <c r="AY173" s="18" t="s">
        <v>329</v>
      </c>
      <c r="BE173" s="170">
        <f>IF(N173="základní",J173,0)</f>
        <v>0</v>
      </c>
      <c r="BF173" s="170">
        <f>IF(N173="snížená",J173,0)</f>
        <v>0</v>
      </c>
      <c r="BG173" s="170">
        <f>IF(N173="zákl. přenesená",J173,0)</f>
        <v>0</v>
      </c>
      <c r="BH173" s="170">
        <f>IF(N173="sníž. přenesená",J173,0)</f>
        <v>0</v>
      </c>
      <c r="BI173" s="170">
        <f>IF(N173="nulová",J173,0)</f>
        <v>0</v>
      </c>
      <c r="BJ173" s="18" t="s">
        <v>194</v>
      </c>
      <c r="BK173" s="170">
        <f>ROUND(I173*H173,2)</f>
        <v>0</v>
      </c>
      <c r="BL173" s="18" t="s">
        <v>965</v>
      </c>
      <c r="BM173" s="18" t="s">
        <v>1073</v>
      </c>
    </row>
    <row r="174" spans="2:47" s="1" customFormat="1" ht="22.5" customHeight="1">
      <c r="B174" s="35"/>
      <c r="D174" s="171" t="s">
        <v>335</v>
      </c>
      <c r="F174" s="172" t="s">
        <v>1072</v>
      </c>
      <c r="I174" s="134"/>
      <c r="L174" s="35"/>
      <c r="M174" s="65"/>
      <c r="N174" s="36"/>
      <c r="O174" s="36"/>
      <c r="P174" s="36"/>
      <c r="Q174" s="36"/>
      <c r="R174" s="36"/>
      <c r="S174" s="36"/>
      <c r="T174" s="66"/>
      <c r="AT174" s="18" t="s">
        <v>335</v>
      </c>
      <c r="AU174" s="18" t="s">
        <v>253</v>
      </c>
    </row>
    <row r="175" spans="2:51" s="13" customFormat="1" ht="22.5" customHeight="1">
      <c r="B175" s="192"/>
      <c r="D175" s="193" t="s">
        <v>336</v>
      </c>
      <c r="E175" s="194" t="s">
        <v>192</v>
      </c>
      <c r="F175" s="195" t="s">
        <v>1074</v>
      </c>
      <c r="H175" s="196">
        <v>52.5</v>
      </c>
      <c r="I175" s="197"/>
      <c r="L175" s="192"/>
      <c r="M175" s="198"/>
      <c r="N175" s="199"/>
      <c r="O175" s="199"/>
      <c r="P175" s="199"/>
      <c r="Q175" s="199"/>
      <c r="R175" s="199"/>
      <c r="S175" s="199"/>
      <c r="T175" s="200"/>
      <c r="AT175" s="201" t="s">
        <v>336</v>
      </c>
      <c r="AU175" s="201" t="s">
        <v>253</v>
      </c>
      <c r="AV175" s="13" t="s">
        <v>253</v>
      </c>
      <c r="AW175" s="13" t="s">
        <v>208</v>
      </c>
      <c r="AX175" s="13" t="s">
        <v>194</v>
      </c>
      <c r="AY175" s="201" t="s">
        <v>329</v>
      </c>
    </row>
    <row r="176" spans="2:65" s="1" customFormat="1" ht="31.5" customHeight="1">
      <c r="B176" s="158"/>
      <c r="C176" s="159" t="s">
        <v>692</v>
      </c>
      <c r="D176" s="159" t="s">
        <v>330</v>
      </c>
      <c r="E176" s="160" t="s">
        <v>1075</v>
      </c>
      <c r="F176" s="161" t="s">
        <v>1076</v>
      </c>
      <c r="G176" s="162" t="s">
        <v>908</v>
      </c>
      <c r="H176" s="163">
        <v>170</v>
      </c>
      <c r="I176" s="164"/>
      <c r="J176" s="165">
        <f>ROUND(I176*H176,2)</f>
        <v>0</v>
      </c>
      <c r="K176" s="161" t="s">
        <v>351</v>
      </c>
      <c r="L176" s="35"/>
      <c r="M176" s="166" t="s">
        <v>192</v>
      </c>
      <c r="N176" s="167" t="s">
        <v>215</v>
      </c>
      <c r="O176" s="36"/>
      <c r="P176" s="168">
        <f>O176*H176</f>
        <v>0</v>
      </c>
      <c r="Q176" s="168">
        <v>0</v>
      </c>
      <c r="R176" s="168">
        <f>Q176*H176</f>
        <v>0</v>
      </c>
      <c r="S176" s="168">
        <v>0</v>
      </c>
      <c r="T176" s="169">
        <f>S176*H176</f>
        <v>0</v>
      </c>
      <c r="AR176" s="18" t="s">
        <v>960</v>
      </c>
      <c r="AT176" s="18" t="s">
        <v>330</v>
      </c>
      <c r="AU176" s="18" t="s">
        <v>253</v>
      </c>
      <c r="AY176" s="18" t="s">
        <v>329</v>
      </c>
      <c r="BE176" s="170">
        <f>IF(N176="základní",J176,0)</f>
        <v>0</v>
      </c>
      <c r="BF176" s="170">
        <f>IF(N176="snížená",J176,0)</f>
        <v>0</v>
      </c>
      <c r="BG176" s="170">
        <f>IF(N176="zákl. přenesená",J176,0)</f>
        <v>0</v>
      </c>
      <c r="BH176" s="170">
        <f>IF(N176="sníž. přenesená",J176,0)</f>
        <v>0</v>
      </c>
      <c r="BI176" s="170">
        <f>IF(N176="nulová",J176,0)</f>
        <v>0</v>
      </c>
      <c r="BJ176" s="18" t="s">
        <v>194</v>
      </c>
      <c r="BK176" s="170">
        <f>ROUND(I176*H176,2)</f>
        <v>0</v>
      </c>
      <c r="BL176" s="18" t="s">
        <v>960</v>
      </c>
      <c r="BM176" s="18" t="s">
        <v>1077</v>
      </c>
    </row>
    <row r="177" spans="2:47" s="1" customFormat="1" ht="22.5" customHeight="1">
      <c r="B177" s="35"/>
      <c r="D177" s="193" t="s">
        <v>335</v>
      </c>
      <c r="F177" s="218" t="s">
        <v>1076</v>
      </c>
      <c r="I177" s="134"/>
      <c r="L177" s="35"/>
      <c r="M177" s="65"/>
      <c r="N177" s="36"/>
      <c r="O177" s="36"/>
      <c r="P177" s="36"/>
      <c r="Q177" s="36"/>
      <c r="R177" s="36"/>
      <c r="S177" s="36"/>
      <c r="T177" s="66"/>
      <c r="AT177" s="18" t="s">
        <v>335</v>
      </c>
      <c r="AU177" s="18" t="s">
        <v>253</v>
      </c>
    </row>
    <row r="178" spans="2:65" s="1" customFormat="1" ht="22.5" customHeight="1">
      <c r="B178" s="158"/>
      <c r="C178" s="219" t="s">
        <v>700</v>
      </c>
      <c r="D178" s="219" t="s">
        <v>646</v>
      </c>
      <c r="E178" s="220" t="s">
        <v>1078</v>
      </c>
      <c r="F178" s="221" t="s">
        <v>1079</v>
      </c>
      <c r="G178" s="222" t="s">
        <v>908</v>
      </c>
      <c r="H178" s="223">
        <v>178.5</v>
      </c>
      <c r="I178" s="224"/>
      <c r="J178" s="225">
        <f>ROUND(I178*H178,2)</f>
        <v>0</v>
      </c>
      <c r="K178" s="221" t="s">
        <v>351</v>
      </c>
      <c r="L178" s="226"/>
      <c r="M178" s="227" t="s">
        <v>192</v>
      </c>
      <c r="N178" s="228" t="s">
        <v>215</v>
      </c>
      <c r="O178" s="36"/>
      <c r="P178" s="168">
        <f>O178*H178</f>
        <v>0</v>
      </c>
      <c r="Q178" s="168">
        <v>0.000626</v>
      </c>
      <c r="R178" s="168">
        <f>Q178*H178</f>
        <v>0.11174100000000001</v>
      </c>
      <c r="S178" s="168">
        <v>0</v>
      </c>
      <c r="T178" s="169">
        <f>S178*H178</f>
        <v>0</v>
      </c>
      <c r="AR178" s="18" t="s">
        <v>965</v>
      </c>
      <c r="AT178" s="18" t="s">
        <v>646</v>
      </c>
      <c r="AU178" s="18" t="s">
        <v>253</v>
      </c>
      <c r="AY178" s="18" t="s">
        <v>329</v>
      </c>
      <c r="BE178" s="170">
        <f>IF(N178="základní",J178,0)</f>
        <v>0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18" t="s">
        <v>194</v>
      </c>
      <c r="BK178" s="170">
        <f>ROUND(I178*H178,2)</f>
        <v>0</v>
      </c>
      <c r="BL178" s="18" t="s">
        <v>965</v>
      </c>
      <c r="BM178" s="18" t="s">
        <v>1080</v>
      </c>
    </row>
    <row r="179" spans="2:47" s="1" customFormat="1" ht="22.5" customHeight="1">
      <c r="B179" s="35"/>
      <c r="D179" s="171" t="s">
        <v>335</v>
      </c>
      <c r="F179" s="172" t="s">
        <v>1079</v>
      </c>
      <c r="I179" s="134"/>
      <c r="L179" s="35"/>
      <c r="M179" s="65"/>
      <c r="N179" s="36"/>
      <c r="O179" s="36"/>
      <c r="P179" s="36"/>
      <c r="Q179" s="36"/>
      <c r="R179" s="36"/>
      <c r="S179" s="36"/>
      <c r="T179" s="66"/>
      <c r="AT179" s="18" t="s">
        <v>335</v>
      </c>
      <c r="AU179" s="18" t="s">
        <v>253</v>
      </c>
    </row>
    <row r="180" spans="2:51" s="13" customFormat="1" ht="22.5" customHeight="1">
      <c r="B180" s="192"/>
      <c r="D180" s="193" t="s">
        <v>336</v>
      </c>
      <c r="E180" s="194" t="s">
        <v>192</v>
      </c>
      <c r="F180" s="195" t="s">
        <v>1081</v>
      </c>
      <c r="H180" s="196">
        <v>178.5</v>
      </c>
      <c r="I180" s="197"/>
      <c r="L180" s="192"/>
      <c r="M180" s="198"/>
      <c r="N180" s="199"/>
      <c r="O180" s="199"/>
      <c r="P180" s="199"/>
      <c r="Q180" s="199"/>
      <c r="R180" s="199"/>
      <c r="S180" s="199"/>
      <c r="T180" s="200"/>
      <c r="AT180" s="201" t="s">
        <v>336</v>
      </c>
      <c r="AU180" s="201" t="s">
        <v>253</v>
      </c>
      <c r="AV180" s="13" t="s">
        <v>253</v>
      </c>
      <c r="AW180" s="13" t="s">
        <v>208</v>
      </c>
      <c r="AX180" s="13" t="s">
        <v>194</v>
      </c>
      <c r="AY180" s="201" t="s">
        <v>329</v>
      </c>
    </row>
    <row r="181" spans="2:65" s="1" customFormat="1" ht="31.5" customHeight="1">
      <c r="B181" s="158"/>
      <c r="C181" s="159" t="s">
        <v>710</v>
      </c>
      <c r="D181" s="159" t="s">
        <v>330</v>
      </c>
      <c r="E181" s="160" t="s">
        <v>1082</v>
      </c>
      <c r="F181" s="161" t="s">
        <v>1083</v>
      </c>
      <c r="G181" s="162" t="s">
        <v>908</v>
      </c>
      <c r="H181" s="163">
        <v>160</v>
      </c>
      <c r="I181" s="164"/>
      <c r="J181" s="165">
        <f>ROUND(I181*H181,2)</f>
        <v>0</v>
      </c>
      <c r="K181" s="161" t="s">
        <v>351</v>
      </c>
      <c r="L181" s="35"/>
      <c r="M181" s="166" t="s">
        <v>192</v>
      </c>
      <c r="N181" s="167" t="s">
        <v>215</v>
      </c>
      <c r="O181" s="36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AR181" s="18" t="s">
        <v>960</v>
      </c>
      <c r="AT181" s="18" t="s">
        <v>330</v>
      </c>
      <c r="AU181" s="18" t="s">
        <v>253</v>
      </c>
      <c r="AY181" s="18" t="s">
        <v>329</v>
      </c>
      <c r="BE181" s="170">
        <f>IF(N181="základní",J181,0)</f>
        <v>0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18" t="s">
        <v>194</v>
      </c>
      <c r="BK181" s="170">
        <f>ROUND(I181*H181,2)</f>
        <v>0</v>
      </c>
      <c r="BL181" s="18" t="s">
        <v>960</v>
      </c>
      <c r="BM181" s="18" t="s">
        <v>1084</v>
      </c>
    </row>
    <row r="182" spans="2:47" s="1" customFormat="1" ht="22.5" customHeight="1">
      <c r="B182" s="35"/>
      <c r="D182" s="171" t="s">
        <v>335</v>
      </c>
      <c r="F182" s="172" t="s">
        <v>1083</v>
      </c>
      <c r="I182" s="134"/>
      <c r="L182" s="35"/>
      <c r="M182" s="65"/>
      <c r="N182" s="36"/>
      <c r="O182" s="36"/>
      <c r="P182" s="36"/>
      <c r="Q182" s="36"/>
      <c r="R182" s="36"/>
      <c r="S182" s="36"/>
      <c r="T182" s="66"/>
      <c r="AT182" s="18" t="s">
        <v>335</v>
      </c>
      <c r="AU182" s="18" t="s">
        <v>253</v>
      </c>
    </row>
    <row r="183" spans="2:51" s="13" customFormat="1" ht="22.5" customHeight="1">
      <c r="B183" s="192"/>
      <c r="D183" s="193" t="s">
        <v>336</v>
      </c>
      <c r="E183" s="194" t="s">
        <v>192</v>
      </c>
      <c r="F183" s="195" t="s">
        <v>1085</v>
      </c>
      <c r="H183" s="196">
        <v>160</v>
      </c>
      <c r="I183" s="197"/>
      <c r="L183" s="192"/>
      <c r="M183" s="198"/>
      <c r="N183" s="199"/>
      <c r="O183" s="199"/>
      <c r="P183" s="199"/>
      <c r="Q183" s="199"/>
      <c r="R183" s="199"/>
      <c r="S183" s="199"/>
      <c r="T183" s="200"/>
      <c r="AT183" s="201" t="s">
        <v>336</v>
      </c>
      <c r="AU183" s="201" t="s">
        <v>253</v>
      </c>
      <c r="AV183" s="13" t="s">
        <v>253</v>
      </c>
      <c r="AW183" s="13" t="s">
        <v>208</v>
      </c>
      <c r="AX183" s="13" t="s">
        <v>194</v>
      </c>
      <c r="AY183" s="201" t="s">
        <v>329</v>
      </c>
    </row>
    <row r="184" spans="2:65" s="1" customFormat="1" ht="22.5" customHeight="1">
      <c r="B184" s="158"/>
      <c r="C184" s="219" t="s">
        <v>715</v>
      </c>
      <c r="D184" s="219" t="s">
        <v>646</v>
      </c>
      <c r="E184" s="220" t="s">
        <v>1086</v>
      </c>
      <c r="F184" s="221" t="s">
        <v>1087</v>
      </c>
      <c r="G184" s="222" t="s">
        <v>908</v>
      </c>
      <c r="H184" s="223">
        <v>168</v>
      </c>
      <c r="I184" s="224"/>
      <c r="J184" s="225">
        <f>ROUND(I184*H184,2)</f>
        <v>0</v>
      </c>
      <c r="K184" s="221" t="s">
        <v>351</v>
      </c>
      <c r="L184" s="226"/>
      <c r="M184" s="227" t="s">
        <v>192</v>
      </c>
      <c r="N184" s="228" t="s">
        <v>215</v>
      </c>
      <c r="O184" s="36"/>
      <c r="P184" s="168">
        <f>O184*H184</f>
        <v>0</v>
      </c>
      <c r="Q184" s="168">
        <v>0.00091</v>
      </c>
      <c r="R184" s="168">
        <f>Q184*H184</f>
        <v>0.15288</v>
      </c>
      <c r="S184" s="168">
        <v>0</v>
      </c>
      <c r="T184" s="169">
        <f>S184*H184</f>
        <v>0</v>
      </c>
      <c r="AR184" s="18" t="s">
        <v>965</v>
      </c>
      <c r="AT184" s="18" t="s">
        <v>646</v>
      </c>
      <c r="AU184" s="18" t="s">
        <v>253</v>
      </c>
      <c r="AY184" s="18" t="s">
        <v>329</v>
      </c>
      <c r="BE184" s="170">
        <f>IF(N184="základní",J184,0)</f>
        <v>0</v>
      </c>
      <c r="BF184" s="170">
        <f>IF(N184="snížená",J184,0)</f>
        <v>0</v>
      </c>
      <c r="BG184" s="170">
        <f>IF(N184="zákl. přenesená",J184,0)</f>
        <v>0</v>
      </c>
      <c r="BH184" s="170">
        <f>IF(N184="sníž. přenesená",J184,0)</f>
        <v>0</v>
      </c>
      <c r="BI184" s="170">
        <f>IF(N184="nulová",J184,0)</f>
        <v>0</v>
      </c>
      <c r="BJ184" s="18" t="s">
        <v>194</v>
      </c>
      <c r="BK184" s="170">
        <f>ROUND(I184*H184,2)</f>
        <v>0</v>
      </c>
      <c r="BL184" s="18" t="s">
        <v>965</v>
      </c>
      <c r="BM184" s="18" t="s">
        <v>1088</v>
      </c>
    </row>
    <row r="185" spans="2:47" s="1" customFormat="1" ht="22.5" customHeight="1">
      <c r="B185" s="35"/>
      <c r="D185" s="171" t="s">
        <v>335</v>
      </c>
      <c r="F185" s="172" t="s">
        <v>1087</v>
      </c>
      <c r="I185" s="134"/>
      <c r="L185" s="35"/>
      <c r="M185" s="65"/>
      <c r="N185" s="36"/>
      <c r="O185" s="36"/>
      <c r="P185" s="36"/>
      <c r="Q185" s="36"/>
      <c r="R185" s="36"/>
      <c r="S185" s="36"/>
      <c r="T185" s="66"/>
      <c r="AT185" s="18" t="s">
        <v>335</v>
      </c>
      <c r="AU185" s="18" t="s">
        <v>253</v>
      </c>
    </row>
    <row r="186" spans="2:51" s="13" customFormat="1" ht="22.5" customHeight="1">
      <c r="B186" s="192"/>
      <c r="D186" s="193" t="s">
        <v>336</v>
      </c>
      <c r="E186" s="194" t="s">
        <v>192</v>
      </c>
      <c r="F186" s="195" t="s">
        <v>1089</v>
      </c>
      <c r="H186" s="196">
        <v>168</v>
      </c>
      <c r="I186" s="197"/>
      <c r="L186" s="192"/>
      <c r="M186" s="198"/>
      <c r="N186" s="199"/>
      <c r="O186" s="199"/>
      <c r="P186" s="199"/>
      <c r="Q186" s="199"/>
      <c r="R186" s="199"/>
      <c r="S186" s="199"/>
      <c r="T186" s="200"/>
      <c r="AT186" s="201" t="s">
        <v>336</v>
      </c>
      <c r="AU186" s="201" t="s">
        <v>253</v>
      </c>
      <c r="AV186" s="13" t="s">
        <v>253</v>
      </c>
      <c r="AW186" s="13" t="s">
        <v>208</v>
      </c>
      <c r="AX186" s="13" t="s">
        <v>194</v>
      </c>
      <c r="AY186" s="201" t="s">
        <v>329</v>
      </c>
    </row>
    <row r="187" spans="2:65" s="1" customFormat="1" ht="31.5" customHeight="1">
      <c r="B187" s="158"/>
      <c r="C187" s="159" t="s">
        <v>720</v>
      </c>
      <c r="D187" s="159" t="s">
        <v>330</v>
      </c>
      <c r="E187" s="160" t="s">
        <v>1090</v>
      </c>
      <c r="F187" s="161" t="s">
        <v>1091</v>
      </c>
      <c r="G187" s="162" t="s">
        <v>908</v>
      </c>
      <c r="H187" s="163">
        <v>1900</v>
      </c>
      <c r="I187" s="164"/>
      <c r="J187" s="165">
        <f>ROUND(I187*H187,2)</f>
        <v>0</v>
      </c>
      <c r="K187" s="161" t="s">
        <v>351</v>
      </c>
      <c r="L187" s="35"/>
      <c r="M187" s="166" t="s">
        <v>192</v>
      </c>
      <c r="N187" s="167" t="s">
        <v>215</v>
      </c>
      <c r="O187" s="36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AR187" s="18" t="s">
        <v>960</v>
      </c>
      <c r="AT187" s="18" t="s">
        <v>330</v>
      </c>
      <c r="AU187" s="18" t="s">
        <v>253</v>
      </c>
      <c r="AY187" s="18" t="s">
        <v>329</v>
      </c>
      <c r="BE187" s="170">
        <f>IF(N187="základní",J187,0)</f>
        <v>0</v>
      </c>
      <c r="BF187" s="170">
        <f>IF(N187="snížená",J187,0)</f>
        <v>0</v>
      </c>
      <c r="BG187" s="170">
        <f>IF(N187="zákl. přenesená",J187,0)</f>
        <v>0</v>
      </c>
      <c r="BH187" s="170">
        <f>IF(N187="sníž. přenesená",J187,0)</f>
        <v>0</v>
      </c>
      <c r="BI187" s="170">
        <f>IF(N187="nulová",J187,0)</f>
        <v>0</v>
      </c>
      <c r="BJ187" s="18" t="s">
        <v>194</v>
      </c>
      <c r="BK187" s="170">
        <f>ROUND(I187*H187,2)</f>
        <v>0</v>
      </c>
      <c r="BL187" s="18" t="s">
        <v>960</v>
      </c>
      <c r="BM187" s="18" t="s">
        <v>1092</v>
      </c>
    </row>
    <row r="188" spans="2:47" s="1" customFormat="1" ht="22.5" customHeight="1">
      <c r="B188" s="35"/>
      <c r="D188" s="171" t="s">
        <v>335</v>
      </c>
      <c r="F188" s="172" t="s">
        <v>1091</v>
      </c>
      <c r="I188" s="134"/>
      <c r="L188" s="35"/>
      <c r="M188" s="65"/>
      <c r="N188" s="36"/>
      <c r="O188" s="36"/>
      <c r="P188" s="36"/>
      <c r="Q188" s="36"/>
      <c r="R188" s="36"/>
      <c r="S188" s="36"/>
      <c r="T188" s="66"/>
      <c r="AT188" s="18" t="s">
        <v>335</v>
      </c>
      <c r="AU188" s="18" t="s">
        <v>253</v>
      </c>
    </row>
    <row r="189" spans="2:51" s="13" customFormat="1" ht="22.5" customHeight="1">
      <c r="B189" s="192"/>
      <c r="D189" s="193" t="s">
        <v>336</v>
      </c>
      <c r="E189" s="194" t="s">
        <v>192</v>
      </c>
      <c r="F189" s="195" t="s">
        <v>1093</v>
      </c>
      <c r="H189" s="196">
        <v>1900</v>
      </c>
      <c r="I189" s="197"/>
      <c r="L189" s="192"/>
      <c r="M189" s="198"/>
      <c r="N189" s="199"/>
      <c r="O189" s="199"/>
      <c r="P189" s="199"/>
      <c r="Q189" s="199"/>
      <c r="R189" s="199"/>
      <c r="S189" s="199"/>
      <c r="T189" s="200"/>
      <c r="AT189" s="201" t="s">
        <v>336</v>
      </c>
      <c r="AU189" s="201" t="s">
        <v>253</v>
      </c>
      <c r="AV189" s="13" t="s">
        <v>253</v>
      </c>
      <c r="AW189" s="13" t="s">
        <v>208</v>
      </c>
      <c r="AX189" s="13" t="s">
        <v>194</v>
      </c>
      <c r="AY189" s="201" t="s">
        <v>329</v>
      </c>
    </row>
    <row r="190" spans="2:65" s="1" customFormat="1" ht="22.5" customHeight="1">
      <c r="B190" s="158"/>
      <c r="C190" s="219" t="s">
        <v>725</v>
      </c>
      <c r="D190" s="219" t="s">
        <v>646</v>
      </c>
      <c r="E190" s="220" t="s">
        <v>1094</v>
      </c>
      <c r="F190" s="221" t="s">
        <v>1095</v>
      </c>
      <c r="G190" s="222" t="s">
        <v>908</v>
      </c>
      <c r="H190" s="223">
        <v>1995</v>
      </c>
      <c r="I190" s="224"/>
      <c r="J190" s="225">
        <f>ROUND(I190*H190,2)</f>
        <v>0</v>
      </c>
      <c r="K190" s="221" t="s">
        <v>351</v>
      </c>
      <c r="L190" s="226"/>
      <c r="M190" s="227" t="s">
        <v>192</v>
      </c>
      <c r="N190" s="228" t="s">
        <v>215</v>
      </c>
      <c r="O190" s="36"/>
      <c r="P190" s="168">
        <f>O190*H190</f>
        <v>0</v>
      </c>
      <c r="Q190" s="168">
        <v>0.000269</v>
      </c>
      <c r="R190" s="168">
        <f>Q190*H190</f>
        <v>0.536655</v>
      </c>
      <c r="S190" s="168">
        <v>0</v>
      </c>
      <c r="T190" s="169">
        <f>S190*H190</f>
        <v>0</v>
      </c>
      <c r="AR190" s="18" t="s">
        <v>965</v>
      </c>
      <c r="AT190" s="18" t="s">
        <v>646</v>
      </c>
      <c r="AU190" s="18" t="s">
        <v>253</v>
      </c>
      <c r="AY190" s="18" t="s">
        <v>329</v>
      </c>
      <c r="BE190" s="170">
        <f>IF(N190="základní",J190,0)</f>
        <v>0</v>
      </c>
      <c r="BF190" s="170">
        <f>IF(N190="snížená",J190,0)</f>
        <v>0</v>
      </c>
      <c r="BG190" s="170">
        <f>IF(N190="zákl. přenesená",J190,0)</f>
        <v>0</v>
      </c>
      <c r="BH190" s="170">
        <f>IF(N190="sníž. přenesená",J190,0)</f>
        <v>0</v>
      </c>
      <c r="BI190" s="170">
        <f>IF(N190="nulová",J190,0)</f>
        <v>0</v>
      </c>
      <c r="BJ190" s="18" t="s">
        <v>194</v>
      </c>
      <c r="BK190" s="170">
        <f>ROUND(I190*H190,2)</f>
        <v>0</v>
      </c>
      <c r="BL190" s="18" t="s">
        <v>965</v>
      </c>
      <c r="BM190" s="18" t="s">
        <v>1096</v>
      </c>
    </row>
    <row r="191" spans="2:47" s="1" customFormat="1" ht="22.5" customHeight="1">
      <c r="B191" s="35"/>
      <c r="D191" s="171" t="s">
        <v>335</v>
      </c>
      <c r="F191" s="172" t="s">
        <v>1095</v>
      </c>
      <c r="I191" s="134"/>
      <c r="L191" s="35"/>
      <c r="M191" s="65"/>
      <c r="N191" s="36"/>
      <c r="O191" s="36"/>
      <c r="P191" s="36"/>
      <c r="Q191" s="36"/>
      <c r="R191" s="36"/>
      <c r="S191" s="36"/>
      <c r="T191" s="66"/>
      <c r="AT191" s="18" t="s">
        <v>335</v>
      </c>
      <c r="AU191" s="18" t="s">
        <v>253</v>
      </c>
    </row>
    <row r="192" spans="2:51" s="13" customFormat="1" ht="22.5" customHeight="1">
      <c r="B192" s="192"/>
      <c r="D192" s="171" t="s">
        <v>336</v>
      </c>
      <c r="E192" s="201" t="s">
        <v>192</v>
      </c>
      <c r="F192" s="202" t="s">
        <v>1097</v>
      </c>
      <c r="H192" s="203">
        <v>1995</v>
      </c>
      <c r="I192" s="197"/>
      <c r="L192" s="192"/>
      <c r="M192" s="198"/>
      <c r="N192" s="199"/>
      <c r="O192" s="199"/>
      <c r="P192" s="199"/>
      <c r="Q192" s="199"/>
      <c r="R192" s="199"/>
      <c r="S192" s="199"/>
      <c r="T192" s="200"/>
      <c r="AT192" s="201" t="s">
        <v>336</v>
      </c>
      <c r="AU192" s="201" t="s">
        <v>253</v>
      </c>
      <c r="AV192" s="13" t="s">
        <v>253</v>
      </c>
      <c r="AW192" s="13" t="s">
        <v>208</v>
      </c>
      <c r="AX192" s="13" t="s">
        <v>194</v>
      </c>
      <c r="AY192" s="201" t="s">
        <v>329</v>
      </c>
    </row>
    <row r="193" spans="2:63" s="10" customFormat="1" ht="29.25" customHeight="1">
      <c r="B193" s="146"/>
      <c r="D193" s="147" t="s">
        <v>243</v>
      </c>
      <c r="E193" s="190" t="s">
        <v>1098</v>
      </c>
      <c r="F193" s="190" t="s">
        <v>1099</v>
      </c>
      <c r="I193" s="149"/>
      <c r="J193" s="191">
        <f>BK193</f>
        <v>0</v>
      </c>
      <c r="L193" s="146"/>
      <c r="M193" s="151"/>
      <c r="N193" s="152"/>
      <c r="O193" s="152"/>
      <c r="P193" s="153">
        <f>SUM(P194:P240)</f>
        <v>0</v>
      </c>
      <c r="Q193" s="152"/>
      <c r="R193" s="153">
        <f>SUM(R194:R240)</f>
        <v>55.0095984</v>
      </c>
      <c r="S193" s="152"/>
      <c r="T193" s="154">
        <f>SUM(T194:T240)</f>
        <v>0</v>
      </c>
      <c r="AR193" s="155" t="s">
        <v>357</v>
      </c>
      <c r="AT193" s="156" t="s">
        <v>243</v>
      </c>
      <c r="AU193" s="156" t="s">
        <v>194</v>
      </c>
      <c r="AY193" s="155" t="s">
        <v>329</v>
      </c>
      <c r="BK193" s="157">
        <f>SUM(BK194:BK240)</f>
        <v>0</v>
      </c>
    </row>
    <row r="194" spans="2:65" s="1" customFormat="1" ht="22.5" customHeight="1">
      <c r="B194" s="158"/>
      <c r="C194" s="159" t="s">
        <v>733</v>
      </c>
      <c r="D194" s="159" t="s">
        <v>330</v>
      </c>
      <c r="E194" s="160" t="s">
        <v>1100</v>
      </c>
      <c r="F194" s="161" t="s">
        <v>1101</v>
      </c>
      <c r="G194" s="162" t="s">
        <v>1102</v>
      </c>
      <c r="H194" s="163">
        <v>0.33</v>
      </c>
      <c r="I194" s="164"/>
      <c r="J194" s="165">
        <f>ROUND(I194*H194,2)</f>
        <v>0</v>
      </c>
      <c r="K194" s="161" t="s">
        <v>351</v>
      </c>
      <c r="L194" s="35"/>
      <c r="M194" s="166" t="s">
        <v>192</v>
      </c>
      <c r="N194" s="167" t="s">
        <v>215</v>
      </c>
      <c r="O194" s="36"/>
      <c r="P194" s="168">
        <f>O194*H194</f>
        <v>0</v>
      </c>
      <c r="Q194" s="168">
        <v>0.0088</v>
      </c>
      <c r="R194" s="168">
        <f>Q194*H194</f>
        <v>0.0029040000000000003</v>
      </c>
      <c r="S194" s="168">
        <v>0</v>
      </c>
      <c r="T194" s="169">
        <f>S194*H194</f>
        <v>0</v>
      </c>
      <c r="AR194" s="18" t="s">
        <v>960</v>
      </c>
      <c r="AT194" s="18" t="s">
        <v>330</v>
      </c>
      <c r="AU194" s="18" t="s">
        <v>253</v>
      </c>
      <c r="AY194" s="18" t="s">
        <v>329</v>
      </c>
      <c r="BE194" s="170">
        <f>IF(N194="základní",J194,0)</f>
        <v>0</v>
      </c>
      <c r="BF194" s="170">
        <f>IF(N194="snížená",J194,0)</f>
        <v>0</v>
      </c>
      <c r="BG194" s="170">
        <f>IF(N194="zákl. přenesená",J194,0)</f>
        <v>0</v>
      </c>
      <c r="BH194" s="170">
        <f>IF(N194="sníž. přenesená",J194,0)</f>
        <v>0</v>
      </c>
      <c r="BI194" s="170">
        <f>IF(N194="nulová",J194,0)</f>
        <v>0</v>
      </c>
      <c r="BJ194" s="18" t="s">
        <v>194</v>
      </c>
      <c r="BK194" s="170">
        <f>ROUND(I194*H194,2)</f>
        <v>0</v>
      </c>
      <c r="BL194" s="18" t="s">
        <v>960</v>
      </c>
      <c r="BM194" s="18" t="s">
        <v>1103</v>
      </c>
    </row>
    <row r="195" spans="2:47" s="1" customFormat="1" ht="22.5" customHeight="1">
      <c r="B195" s="35"/>
      <c r="D195" s="171" t="s">
        <v>335</v>
      </c>
      <c r="F195" s="172" t="s">
        <v>1101</v>
      </c>
      <c r="I195" s="134"/>
      <c r="L195" s="35"/>
      <c r="M195" s="65"/>
      <c r="N195" s="36"/>
      <c r="O195" s="36"/>
      <c r="P195" s="36"/>
      <c r="Q195" s="36"/>
      <c r="R195" s="36"/>
      <c r="S195" s="36"/>
      <c r="T195" s="66"/>
      <c r="AT195" s="18" t="s">
        <v>335</v>
      </c>
      <c r="AU195" s="18" t="s">
        <v>253</v>
      </c>
    </row>
    <row r="196" spans="2:51" s="13" customFormat="1" ht="22.5" customHeight="1">
      <c r="B196" s="192"/>
      <c r="D196" s="193" t="s">
        <v>336</v>
      </c>
      <c r="E196" s="194" t="s">
        <v>192</v>
      </c>
      <c r="F196" s="195" t="s">
        <v>1104</v>
      </c>
      <c r="H196" s="196">
        <v>0.33</v>
      </c>
      <c r="I196" s="197"/>
      <c r="L196" s="192"/>
      <c r="M196" s="198"/>
      <c r="N196" s="199"/>
      <c r="O196" s="199"/>
      <c r="P196" s="199"/>
      <c r="Q196" s="199"/>
      <c r="R196" s="199"/>
      <c r="S196" s="199"/>
      <c r="T196" s="200"/>
      <c r="AT196" s="201" t="s">
        <v>336</v>
      </c>
      <c r="AU196" s="201" t="s">
        <v>253</v>
      </c>
      <c r="AV196" s="13" t="s">
        <v>253</v>
      </c>
      <c r="AW196" s="13" t="s">
        <v>208</v>
      </c>
      <c r="AX196" s="13" t="s">
        <v>194</v>
      </c>
      <c r="AY196" s="201" t="s">
        <v>329</v>
      </c>
    </row>
    <row r="197" spans="2:65" s="1" customFormat="1" ht="22.5" customHeight="1">
      <c r="B197" s="158"/>
      <c r="C197" s="159" t="s">
        <v>741</v>
      </c>
      <c r="D197" s="159" t="s">
        <v>330</v>
      </c>
      <c r="E197" s="160" t="s">
        <v>1105</v>
      </c>
      <c r="F197" s="161" t="s">
        <v>1106</v>
      </c>
      <c r="G197" s="162" t="s">
        <v>612</v>
      </c>
      <c r="H197" s="163">
        <v>5</v>
      </c>
      <c r="I197" s="164"/>
      <c r="J197" s="165">
        <f>ROUND(I197*H197,2)</f>
        <v>0</v>
      </c>
      <c r="K197" s="161" t="s">
        <v>351</v>
      </c>
      <c r="L197" s="35"/>
      <c r="M197" s="166" t="s">
        <v>192</v>
      </c>
      <c r="N197" s="167" t="s">
        <v>215</v>
      </c>
      <c r="O197" s="36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AR197" s="18" t="s">
        <v>960</v>
      </c>
      <c r="AT197" s="18" t="s">
        <v>330</v>
      </c>
      <c r="AU197" s="18" t="s">
        <v>253</v>
      </c>
      <c r="AY197" s="18" t="s">
        <v>329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18" t="s">
        <v>194</v>
      </c>
      <c r="BK197" s="170">
        <f>ROUND(I197*H197,2)</f>
        <v>0</v>
      </c>
      <c r="BL197" s="18" t="s">
        <v>960</v>
      </c>
      <c r="BM197" s="18" t="s">
        <v>1107</v>
      </c>
    </row>
    <row r="198" spans="2:47" s="1" customFormat="1" ht="22.5" customHeight="1">
      <c r="B198" s="35"/>
      <c r="D198" s="171" t="s">
        <v>335</v>
      </c>
      <c r="F198" s="172" t="s">
        <v>1106</v>
      </c>
      <c r="I198" s="134"/>
      <c r="L198" s="35"/>
      <c r="M198" s="65"/>
      <c r="N198" s="36"/>
      <c r="O198" s="36"/>
      <c r="P198" s="36"/>
      <c r="Q198" s="36"/>
      <c r="R198" s="36"/>
      <c r="S198" s="36"/>
      <c r="T198" s="66"/>
      <c r="AT198" s="18" t="s">
        <v>335</v>
      </c>
      <c r="AU198" s="18" t="s">
        <v>253</v>
      </c>
    </row>
    <row r="199" spans="2:51" s="13" customFormat="1" ht="22.5" customHeight="1">
      <c r="B199" s="192"/>
      <c r="D199" s="193" t="s">
        <v>336</v>
      </c>
      <c r="E199" s="194" t="s">
        <v>192</v>
      </c>
      <c r="F199" s="195" t="s">
        <v>1108</v>
      </c>
      <c r="H199" s="196">
        <v>5</v>
      </c>
      <c r="I199" s="197"/>
      <c r="L199" s="192"/>
      <c r="M199" s="198"/>
      <c r="N199" s="199"/>
      <c r="O199" s="199"/>
      <c r="P199" s="199"/>
      <c r="Q199" s="199"/>
      <c r="R199" s="199"/>
      <c r="S199" s="199"/>
      <c r="T199" s="200"/>
      <c r="AT199" s="201" t="s">
        <v>336</v>
      </c>
      <c r="AU199" s="201" t="s">
        <v>253</v>
      </c>
      <c r="AV199" s="13" t="s">
        <v>253</v>
      </c>
      <c r="AW199" s="13" t="s">
        <v>208</v>
      </c>
      <c r="AX199" s="13" t="s">
        <v>194</v>
      </c>
      <c r="AY199" s="201" t="s">
        <v>329</v>
      </c>
    </row>
    <row r="200" spans="2:65" s="1" customFormat="1" ht="22.5" customHeight="1">
      <c r="B200" s="158"/>
      <c r="C200" s="159" t="s">
        <v>1109</v>
      </c>
      <c r="D200" s="159" t="s">
        <v>330</v>
      </c>
      <c r="E200" s="160" t="s">
        <v>1110</v>
      </c>
      <c r="F200" s="161" t="s">
        <v>1111</v>
      </c>
      <c r="G200" s="162" t="s">
        <v>379</v>
      </c>
      <c r="H200" s="163">
        <v>2.16</v>
      </c>
      <c r="I200" s="164"/>
      <c r="J200" s="165">
        <f>ROUND(I200*H200,2)</f>
        <v>0</v>
      </c>
      <c r="K200" s="161" t="s">
        <v>351</v>
      </c>
      <c r="L200" s="35"/>
      <c r="M200" s="166" t="s">
        <v>192</v>
      </c>
      <c r="N200" s="167" t="s">
        <v>215</v>
      </c>
      <c r="O200" s="36"/>
      <c r="P200" s="168">
        <f>O200*H200</f>
        <v>0</v>
      </c>
      <c r="Q200" s="168">
        <v>2.25634</v>
      </c>
      <c r="R200" s="168">
        <f>Q200*H200</f>
        <v>4.8736944</v>
      </c>
      <c r="S200" s="168">
        <v>0</v>
      </c>
      <c r="T200" s="169">
        <f>S200*H200</f>
        <v>0</v>
      </c>
      <c r="AR200" s="18" t="s">
        <v>960</v>
      </c>
      <c r="AT200" s="18" t="s">
        <v>330</v>
      </c>
      <c r="AU200" s="18" t="s">
        <v>253</v>
      </c>
      <c r="AY200" s="18" t="s">
        <v>329</v>
      </c>
      <c r="BE200" s="170">
        <f>IF(N200="základní",J200,0)</f>
        <v>0</v>
      </c>
      <c r="BF200" s="170">
        <f>IF(N200="snížená",J200,0)</f>
        <v>0</v>
      </c>
      <c r="BG200" s="170">
        <f>IF(N200="zákl. přenesená",J200,0)</f>
        <v>0</v>
      </c>
      <c r="BH200" s="170">
        <f>IF(N200="sníž. přenesená",J200,0)</f>
        <v>0</v>
      </c>
      <c r="BI200" s="170">
        <f>IF(N200="nulová",J200,0)</f>
        <v>0</v>
      </c>
      <c r="BJ200" s="18" t="s">
        <v>194</v>
      </c>
      <c r="BK200" s="170">
        <f>ROUND(I200*H200,2)</f>
        <v>0</v>
      </c>
      <c r="BL200" s="18" t="s">
        <v>960</v>
      </c>
      <c r="BM200" s="18" t="s">
        <v>1112</v>
      </c>
    </row>
    <row r="201" spans="2:47" s="1" customFormat="1" ht="22.5" customHeight="1">
      <c r="B201" s="35"/>
      <c r="D201" s="171" t="s">
        <v>335</v>
      </c>
      <c r="F201" s="172" t="s">
        <v>1111</v>
      </c>
      <c r="I201" s="134"/>
      <c r="L201" s="35"/>
      <c r="M201" s="65"/>
      <c r="N201" s="36"/>
      <c r="O201" s="36"/>
      <c r="P201" s="36"/>
      <c r="Q201" s="36"/>
      <c r="R201" s="36"/>
      <c r="S201" s="36"/>
      <c r="T201" s="66"/>
      <c r="AT201" s="18" t="s">
        <v>335</v>
      </c>
      <c r="AU201" s="18" t="s">
        <v>253</v>
      </c>
    </row>
    <row r="202" spans="2:51" s="13" customFormat="1" ht="22.5" customHeight="1">
      <c r="B202" s="192"/>
      <c r="D202" s="171" t="s">
        <v>336</v>
      </c>
      <c r="E202" s="201" t="s">
        <v>192</v>
      </c>
      <c r="F202" s="202" t="s">
        <v>1113</v>
      </c>
      <c r="H202" s="203">
        <v>2.16</v>
      </c>
      <c r="I202" s="197"/>
      <c r="L202" s="192"/>
      <c r="M202" s="198"/>
      <c r="N202" s="199"/>
      <c r="O202" s="199"/>
      <c r="P202" s="199"/>
      <c r="Q202" s="199"/>
      <c r="R202" s="199"/>
      <c r="S202" s="199"/>
      <c r="T202" s="200"/>
      <c r="AT202" s="201" t="s">
        <v>336</v>
      </c>
      <c r="AU202" s="201" t="s">
        <v>253</v>
      </c>
      <c r="AV202" s="13" t="s">
        <v>253</v>
      </c>
      <c r="AW202" s="13" t="s">
        <v>208</v>
      </c>
      <c r="AX202" s="13" t="s">
        <v>244</v>
      </c>
      <c r="AY202" s="201" t="s">
        <v>329</v>
      </c>
    </row>
    <row r="203" spans="2:51" s="12" customFormat="1" ht="22.5" customHeight="1">
      <c r="B203" s="181"/>
      <c r="D203" s="193" t="s">
        <v>336</v>
      </c>
      <c r="E203" s="212" t="s">
        <v>192</v>
      </c>
      <c r="F203" s="213" t="s">
        <v>346</v>
      </c>
      <c r="H203" s="214">
        <v>2.16</v>
      </c>
      <c r="I203" s="185"/>
      <c r="L203" s="181"/>
      <c r="M203" s="186"/>
      <c r="N203" s="187"/>
      <c r="O203" s="187"/>
      <c r="P203" s="187"/>
      <c r="Q203" s="187"/>
      <c r="R203" s="187"/>
      <c r="S203" s="187"/>
      <c r="T203" s="188"/>
      <c r="AT203" s="189" t="s">
        <v>336</v>
      </c>
      <c r="AU203" s="189" t="s">
        <v>253</v>
      </c>
      <c r="AV203" s="12" t="s">
        <v>333</v>
      </c>
      <c r="AW203" s="12" t="s">
        <v>176</v>
      </c>
      <c r="AX203" s="12" t="s">
        <v>194</v>
      </c>
      <c r="AY203" s="189" t="s">
        <v>329</v>
      </c>
    </row>
    <row r="204" spans="2:65" s="1" customFormat="1" ht="31.5" customHeight="1">
      <c r="B204" s="158"/>
      <c r="C204" s="159" t="s">
        <v>1114</v>
      </c>
      <c r="D204" s="159" t="s">
        <v>330</v>
      </c>
      <c r="E204" s="160" t="s">
        <v>1115</v>
      </c>
      <c r="F204" s="161" t="s">
        <v>1116</v>
      </c>
      <c r="G204" s="162" t="s">
        <v>908</v>
      </c>
      <c r="H204" s="163">
        <v>490</v>
      </c>
      <c r="I204" s="164"/>
      <c r="J204" s="165">
        <f>ROUND(I204*H204,2)</f>
        <v>0</v>
      </c>
      <c r="K204" s="161" t="s">
        <v>192</v>
      </c>
      <c r="L204" s="35"/>
      <c r="M204" s="166" t="s">
        <v>192</v>
      </c>
      <c r="N204" s="167" t="s">
        <v>215</v>
      </c>
      <c r="O204" s="36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AR204" s="18" t="s">
        <v>960</v>
      </c>
      <c r="AT204" s="18" t="s">
        <v>330</v>
      </c>
      <c r="AU204" s="18" t="s">
        <v>253</v>
      </c>
      <c r="AY204" s="18" t="s">
        <v>329</v>
      </c>
      <c r="BE204" s="170">
        <f>IF(N204="základní",J204,0)</f>
        <v>0</v>
      </c>
      <c r="BF204" s="170">
        <f>IF(N204="snížená",J204,0)</f>
        <v>0</v>
      </c>
      <c r="BG204" s="170">
        <f>IF(N204="zákl. přenesená",J204,0)</f>
        <v>0</v>
      </c>
      <c r="BH204" s="170">
        <f>IF(N204="sníž. přenesená",J204,0)</f>
        <v>0</v>
      </c>
      <c r="BI204" s="170">
        <f>IF(N204="nulová",J204,0)</f>
        <v>0</v>
      </c>
      <c r="BJ204" s="18" t="s">
        <v>194</v>
      </c>
      <c r="BK204" s="170">
        <f>ROUND(I204*H204,2)</f>
        <v>0</v>
      </c>
      <c r="BL204" s="18" t="s">
        <v>960</v>
      </c>
      <c r="BM204" s="18" t="s">
        <v>1117</v>
      </c>
    </row>
    <row r="205" spans="2:47" s="1" customFormat="1" ht="30" customHeight="1">
      <c r="B205" s="35"/>
      <c r="D205" s="193" t="s">
        <v>335</v>
      </c>
      <c r="F205" s="218" t="s">
        <v>1116</v>
      </c>
      <c r="I205" s="134"/>
      <c r="L205" s="35"/>
      <c r="M205" s="65"/>
      <c r="N205" s="36"/>
      <c r="O205" s="36"/>
      <c r="P205" s="36"/>
      <c r="Q205" s="36"/>
      <c r="R205" s="36"/>
      <c r="S205" s="36"/>
      <c r="T205" s="66"/>
      <c r="AT205" s="18" t="s">
        <v>335</v>
      </c>
      <c r="AU205" s="18" t="s">
        <v>253</v>
      </c>
    </row>
    <row r="206" spans="2:65" s="1" customFormat="1" ht="22.5" customHeight="1">
      <c r="B206" s="158"/>
      <c r="C206" s="159" t="s">
        <v>1118</v>
      </c>
      <c r="D206" s="159" t="s">
        <v>330</v>
      </c>
      <c r="E206" s="160" t="s">
        <v>1119</v>
      </c>
      <c r="F206" s="161" t="s">
        <v>1120</v>
      </c>
      <c r="G206" s="162" t="s">
        <v>908</v>
      </c>
      <c r="H206" s="163">
        <v>160</v>
      </c>
      <c r="I206" s="164"/>
      <c r="J206" s="165">
        <f>ROUND(I206*H206,2)</f>
        <v>0</v>
      </c>
      <c r="K206" s="161" t="s">
        <v>351</v>
      </c>
      <c r="L206" s="35"/>
      <c r="M206" s="166" t="s">
        <v>192</v>
      </c>
      <c r="N206" s="167" t="s">
        <v>215</v>
      </c>
      <c r="O206" s="36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AR206" s="18" t="s">
        <v>960</v>
      </c>
      <c r="AT206" s="18" t="s">
        <v>330</v>
      </c>
      <c r="AU206" s="18" t="s">
        <v>253</v>
      </c>
      <c r="AY206" s="18" t="s">
        <v>329</v>
      </c>
      <c r="BE206" s="170">
        <f>IF(N206="základní",J206,0)</f>
        <v>0</v>
      </c>
      <c r="BF206" s="170">
        <f>IF(N206="snížená",J206,0)</f>
        <v>0</v>
      </c>
      <c r="BG206" s="170">
        <f>IF(N206="zákl. přenesená",J206,0)</f>
        <v>0</v>
      </c>
      <c r="BH206" s="170">
        <f>IF(N206="sníž. přenesená",J206,0)</f>
        <v>0</v>
      </c>
      <c r="BI206" s="170">
        <f>IF(N206="nulová",J206,0)</f>
        <v>0</v>
      </c>
      <c r="BJ206" s="18" t="s">
        <v>194</v>
      </c>
      <c r="BK206" s="170">
        <f>ROUND(I206*H206,2)</f>
        <v>0</v>
      </c>
      <c r="BL206" s="18" t="s">
        <v>960</v>
      </c>
      <c r="BM206" s="18" t="s">
        <v>1121</v>
      </c>
    </row>
    <row r="207" spans="2:47" s="1" customFormat="1" ht="22.5" customHeight="1">
      <c r="B207" s="35"/>
      <c r="D207" s="193" t="s">
        <v>335</v>
      </c>
      <c r="F207" s="218" t="s">
        <v>1120</v>
      </c>
      <c r="I207" s="134"/>
      <c r="L207" s="35"/>
      <c r="M207" s="65"/>
      <c r="N207" s="36"/>
      <c r="O207" s="36"/>
      <c r="P207" s="36"/>
      <c r="Q207" s="36"/>
      <c r="R207" s="36"/>
      <c r="S207" s="36"/>
      <c r="T207" s="66"/>
      <c r="AT207" s="18" t="s">
        <v>335</v>
      </c>
      <c r="AU207" s="18" t="s">
        <v>253</v>
      </c>
    </row>
    <row r="208" spans="2:65" s="1" customFormat="1" ht="22.5" customHeight="1">
      <c r="B208" s="158"/>
      <c r="C208" s="159" t="s">
        <v>1122</v>
      </c>
      <c r="D208" s="159" t="s">
        <v>330</v>
      </c>
      <c r="E208" s="160" t="s">
        <v>1123</v>
      </c>
      <c r="F208" s="161" t="s">
        <v>1124</v>
      </c>
      <c r="G208" s="162" t="s">
        <v>908</v>
      </c>
      <c r="H208" s="163">
        <v>330</v>
      </c>
      <c r="I208" s="164"/>
      <c r="J208" s="165">
        <f>ROUND(I208*H208,2)</f>
        <v>0</v>
      </c>
      <c r="K208" s="161" t="s">
        <v>351</v>
      </c>
      <c r="L208" s="35"/>
      <c r="M208" s="166" t="s">
        <v>192</v>
      </c>
      <c r="N208" s="167" t="s">
        <v>215</v>
      </c>
      <c r="O208" s="36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AR208" s="18" t="s">
        <v>960</v>
      </c>
      <c r="AT208" s="18" t="s">
        <v>330</v>
      </c>
      <c r="AU208" s="18" t="s">
        <v>253</v>
      </c>
      <c r="AY208" s="18" t="s">
        <v>329</v>
      </c>
      <c r="BE208" s="170">
        <f>IF(N208="základní",J208,0)</f>
        <v>0</v>
      </c>
      <c r="BF208" s="170">
        <f>IF(N208="snížená",J208,0)</f>
        <v>0</v>
      </c>
      <c r="BG208" s="170">
        <f>IF(N208="zákl. přenesená",J208,0)</f>
        <v>0</v>
      </c>
      <c r="BH208" s="170">
        <f>IF(N208="sníž. přenesená",J208,0)</f>
        <v>0</v>
      </c>
      <c r="BI208" s="170">
        <f>IF(N208="nulová",J208,0)</f>
        <v>0</v>
      </c>
      <c r="BJ208" s="18" t="s">
        <v>194</v>
      </c>
      <c r="BK208" s="170">
        <f>ROUND(I208*H208,2)</f>
        <v>0</v>
      </c>
      <c r="BL208" s="18" t="s">
        <v>960</v>
      </c>
      <c r="BM208" s="18" t="s">
        <v>1125</v>
      </c>
    </row>
    <row r="209" spans="2:47" s="1" customFormat="1" ht="22.5" customHeight="1">
      <c r="B209" s="35"/>
      <c r="D209" s="193" t="s">
        <v>335</v>
      </c>
      <c r="F209" s="218" t="s">
        <v>1124</v>
      </c>
      <c r="I209" s="134"/>
      <c r="L209" s="35"/>
      <c r="M209" s="65"/>
      <c r="N209" s="36"/>
      <c r="O209" s="36"/>
      <c r="P209" s="36"/>
      <c r="Q209" s="36"/>
      <c r="R209" s="36"/>
      <c r="S209" s="36"/>
      <c r="T209" s="66"/>
      <c r="AT209" s="18" t="s">
        <v>335</v>
      </c>
      <c r="AU209" s="18" t="s">
        <v>253</v>
      </c>
    </row>
    <row r="210" spans="2:65" s="1" customFormat="1" ht="22.5" customHeight="1">
      <c r="B210" s="158"/>
      <c r="C210" s="159" t="s">
        <v>1126</v>
      </c>
      <c r="D210" s="159" t="s">
        <v>330</v>
      </c>
      <c r="E210" s="160" t="s">
        <v>1127</v>
      </c>
      <c r="F210" s="161" t="s">
        <v>1128</v>
      </c>
      <c r="G210" s="162" t="s">
        <v>379</v>
      </c>
      <c r="H210" s="163">
        <v>10</v>
      </c>
      <c r="I210" s="164"/>
      <c r="J210" s="165">
        <f>ROUND(I210*H210,2)</f>
        <v>0</v>
      </c>
      <c r="K210" s="161" t="s">
        <v>192</v>
      </c>
      <c r="L210" s="35"/>
      <c r="M210" s="166" t="s">
        <v>192</v>
      </c>
      <c r="N210" s="167" t="s">
        <v>215</v>
      </c>
      <c r="O210" s="36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AR210" s="18" t="s">
        <v>960</v>
      </c>
      <c r="AT210" s="18" t="s">
        <v>330</v>
      </c>
      <c r="AU210" s="18" t="s">
        <v>253</v>
      </c>
      <c r="AY210" s="18" t="s">
        <v>329</v>
      </c>
      <c r="BE210" s="170">
        <f>IF(N210="základní",J210,0)</f>
        <v>0</v>
      </c>
      <c r="BF210" s="170">
        <f>IF(N210="snížená",J210,0)</f>
        <v>0</v>
      </c>
      <c r="BG210" s="170">
        <f>IF(N210="zákl. přenesená",J210,0)</f>
        <v>0</v>
      </c>
      <c r="BH210" s="170">
        <f>IF(N210="sníž. přenesená",J210,0)</f>
        <v>0</v>
      </c>
      <c r="BI210" s="170">
        <f>IF(N210="nulová",J210,0)</f>
        <v>0</v>
      </c>
      <c r="BJ210" s="18" t="s">
        <v>194</v>
      </c>
      <c r="BK210" s="170">
        <f>ROUND(I210*H210,2)</f>
        <v>0</v>
      </c>
      <c r="BL210" s="18" t="s">
        <v>960</v>
      </c>
      <c r="BM210" s="18" t="s">
        <v>1129</v>
      </c>
    </row>
    <row r="211" spans="2:47" s="1" customFormat="1" ht="22.5" customHeight="1">
      <c r="B211" s="35"/>
      <c r="D211" s="193" t="s">
        <v>335</v>
      </c>
      <c r="F211" s="218" t="s">
        <v>1128</v>
      </c>
      <c r="I211" s="134"/>
      <c r="L211" s="35"/>
      <c r="M211" s="65"/>
      <c r="N211" s="36"/>
      <c r="O211" s="36"/>
      <c r="P211" s="36"/>
      <c r="Q211" s="36"/>
      <c r="R211" s="36"/>
      <c r="S211" s="36"/>
      <c r="T211" s="66"/>
      <c r="AT211" s="18" t="s">
        <v>335</v>
      </c>
      <c r="AU211" s="18" t="s">
        <v>253</v>
      </c>
    </row>
    <row r="212" spans="2:65" s="1" customFormat="1" ht="22.5" customHeight="1">
      <c r="B212" s="158"/>
      <c r="C212" s="159" t="s">
        <v>1130</v>
      </c>
      <c r="D212" s="159" t="s">
        <v>330</v>
      </c>
      <c r="E212" s="160" t="s">
        <v>1131</v>
      </c>
      <c r="F212" s="161" t="s">
        <v>1132</v>
      </c>
      <c r="G212" s="162" t="s">
        <v>379</v>
      </c>
      <c r="H212" s="163">
        <v>55</v>
      </c>
      <c r="I212" s="164"/>
      <c r="J212" s="165">
        <f>ROUND(I212*H212,2)</f>
        <v>0</v>
      </c>
      <c r="K212" s="161" t="s">
        <v>192</v>
      </c>
      <c r="L212" s="35"/>
      <c r="M212" s="166" t="s">
        <v>192</v>
      </c>
      <c r="N212" s="167" t="s">
        <v>215</v>
      </c>
      <c r="O212" s="36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AR212" s="18" t="s">
        <v>960</v>
      </c>
      <c r="AT212" s="18" t="s">
        <v>330</v>
      </c>
      <c r="AU212" s="18" t="s">
        <v>253</v>
      </c>
      <c r="AY212" s="18" t="s">
        <v>329</v>
      </c>
      <c r="BE212" s="170">
        <f>IF(N212="základní",J212,0)</f>
        <v>0</v>
      </c>
      <c r="BF212" s="170">
        <f>IF(N212="snížená",J212,0)</f>
        <v>0</v>
      </c>
      <c r="BG212" s="170">
        <f>IF(N212="zákl. přenesená",J212,0)</f>
        <v>0</v>
      </c>
      <c r="BH212" s="170">
        <f>IF(N212="sníž. přenesená",J212,0)</f>
        <v>0</v>
      </c>
      <c r="BI212" s="170">
        <f>IF(N212="nulová",J212,0)</f>
        <v>0</v>
      </c>
      <c r="BJ212" s="18" t="s">
        <v>194</v>
      </c>
      <c r="BK212" s="170">
        <f>ROUND(I212*H212,2)</f>
        <v>0</v>
      </c>
      <c r="BL212" s="18" t="s">
        <v>960</v>
      </c>
      <c r="BM212" s="18" t="s">
        <v>1133</v>
      </c>
    </row>
    <row r="213" spans="2:47" s="1" customFormat="1" ht="22.5" customHeight="1">
      <c r="B213" s="35"/>
      <c r="D213" s="193" t="s">
        <v>335</v>
      </c>
      <c r="F213" s="218" t="s">
        <v>1132</v>
      </c>
      <c r="I213" s="134"/>
      <c r="L213" s="35"/>
      <c r="M213" s="65"/>
      <c r="N213" s="36"/>
      <c r="O213" s="36"/>
      <c r="P213" s="36"/>
      <c r="Q213" s="36"/>
      <c r="R213" s="36"/>
      <c r="S213" s="36"/>
      <c r="T213" s="66"/>
      <c r="AT213" s="18" t="s">
        <v>335</v>
      </c>
      <c r="AU213" s="18" t="s">
        <v>253</v>
      </c>
    </row>
    <row r="214" spans="2:65" s="1" customFormat="1" ht="22.5" customHeight="1">
      <c r="B214" s="158"/>
      <c r="C214" s="159" t="s">
        <v>1134</v>
      </c>
      <c r="D214" s="159" t="s">
        <v>330</v>
      </c>
      <c r="E214" s="160" t="s">
        <v>1135</v>
      </c>
      <c r="F214" s="161" t="s">
        <v>1136</v>
      </c>
      <c r="G214" s="162" t="s">
        <v>908</v>
      </c>
      <c r="H214" s="163">
        <v>160</v>
      </c>
      <c r="I214" s="164"/>
      <c r="J214" s="165">
        <f>ROUND(I214*H214,2)</f>
        <v>0</v>
      </c>
      <c r="K214" s="161" t="s">
        <v>351</v>
      </c>
      <c r="L214" s="35"/>
      <c r="M214" s="166" t="s">
        <v>192</v>
      </c>
      <c r="N214" s="167" t="s">
        <v>215</v>
      </c>
      <c r="O214" s="36"/>
      <c r="P214" s="168">
        <f>O214*H214</f>
        <v>0</v>
      </c>
      <c r="Q214" s="168">
        <v>0.07932</v>
      </c>
      <c r="R214" s="168">
        <f>Q214*H214</f>
        <v>12.6912</v>
      </c>
      <c r="S214" s="168">
        <v>0</v>
      </c>
      <c r="T214" s="169">
        <f>S214*H214</f>
        <v>0</v>
      </c>
      <c r="AR214" s="18" t="s">
        <v>960</v>
      </c>
      <c r="AT214" s="18" t="s">
        <v>330</v>
      </c>
      <c r="AU214" s="18" t="s">
        <v>253</v>
      </c>
      <c r="AY214" s="18" t="s">
        <v>329</v>
      </c>
      <c r="BE214" s="170">
        <f>IF(N214="základní",J214,0)</f>
        <v>0</v>
      </c>
      <c r="BF214" s="170">
        <f>IF(N214="snížená",J214,0)</f>
        <v>0</v>
      </c>
      <c r="BG214" s="170">
        <f>IF(N214="zákl. přenesená",J214,0)</f>
        <v>0</v>
      </c>
      <c r="BH214" s="170">
        <f>IF(N214="sníž. přenesená",J214,0)</f>
        <v>0</v>
      </c>
      <c r="BI214" s="170">
        <f>IF(N214="nulová",J214,0)</f>
        <v>0</v>
      </c>
      <c r="BJ214" s="18" t="s">
        <v>194</v>
      </c>
      <c r="BK214" s="170">
        <f>ROUND(I214*H214,2)</f>
        <v>0</v>
      </c>
      <c r="BL214" s="18" t="s">
        <v>960</v>
      </c>
      <c r="BM214" s="18" t="s">
        <v>1137</v>
      </c>
    </row>
    <row r="215" spans="2:47" s="1" customFormat="1" ht="22.5" customHeight="1">
      <c r="B215" s="35"/>
      <c r="D215" s="193" t="s">
        <v>335</v>
      </c>
      <c r="F215" s="218" t="s">
        <v>1136</v>
      </c>
      <c r="I215" s="134"/>
      <c r="L215" s="35"/>
      <c r="M215" s="65"/>
      <c r="N215" s="36"/>
      <c r="O215" s="36"/>
      <c r="P215" s="36"/>
      <c r="Q215" s="36"/>
      <c r="R215" s="36"/>
      <c r="S215" s="36"/>
      <c r="T215" s="66"/>
      <c r="AT215" s="18" t="s">
        <v>335</v>
      </c>
      <c r="AU215" s="18" t="s">
        <v>253</v>
      </c>
    </row>
    <row r="216" spans="2:65" s="1" customFormat="1" ht="22.5" customHeight="1">
      <c r="B216" s="158"/>
      <c r="C216" s="159" t="s">
        <v>1138</v>
      </c>
      <c r="D216" s="159" t="s">
        <v>330</v>
      </c>
      <c r="E216" s="160" t="s">
        <v>1139</v>
      </c>
      <c r="F216" s="161" t="s">
        <v>1140</v>
      </c>
      <c r="G216" s="162" t="s">
        <v>908</v>
      </c>
      <c r="H216" s="163">
        <v>330</v>
      </c>
      <c r="I216" s="164"/>
      <c r="J216" s="165">
        <f>ROUND(I216*H216,2)</f>
        <v>0</v>
      </c>
      <c r="K216" s="161" t="s">
        <v>351</v>
      </c>
      <c r="L216" s="35"/>
      <c r="M216" s="166" t="s">
        <v>192</v>
      </c>
      <c r="N216" s="167" t="s">
        <v>215</v>
      </c>
      <c r="O216" s="36"/>
      <c r="P216" s="168">
        <f>O216*H216</f>
        <v>0</v>
      </c>
      <c r="Q216" s="168">
        <v>0.11346</v>
      </c>
      <c r="R216" s="168">
        <f>Q216*H216</f>
        <v>37.4418</v>
      </c>
      <c r="S216" s="168">
        <v>0</v>
      </c>
      <c r="T216" s="169">
        <f>S216*H216</f>
        <v>0</v>
      </c>
      <c r="AR216" s="18" t="s">
        <v>960</v>
      </c>
      <c r="AT216" s="18" t="s">
        <v>330</v>
      </c>
      <c r="AU216" s="18" t="s">
        <v>253</v>
      </c>
      <c r="AY216" s="18" t="s">
        <v>329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8" t="s">
        <v>194</v>
      </c>
      <c r="BK216" s="170">
        <f>ROUND(I216*H216,2)</f>
        <v>0</v>
      </c>
      <c r="BL216" s="18" t="s">
        <v>960</v>
      </c>
      <c r="BM216" s="18" t="s">
        <v>1141</v>
      </c>
    </row>
    <row r="217" spans="2:47" s="1" customFormat="1" ht="22.5" customHeight="1">
      <c r="B217" s="35"/>
      <c r="D217" s="193" t="s">
        <v>335</v>
      </c>
      <c r="F217" s="218" t="s">
        <v>1140</v>
      </c>
      <c r="I217" s="134"/>
      <c r="L217" s="35"/>
      <c r="M217" s="65"/>
      <c r="N217" s="36"/>
      <c r="O217" s="36"/>
      <c r="P217" s="36"/>
      <c r="Q217" s="36"/>
      <c r="R217" s="36"/>
      <c r="S217" s="36"/>
      <c r="T217" s="66"/>
      <c r="AT217" s="18" t="s">
        <v>335</v>
      </c>
      <c r="AU217" s="18" t="s">
        <v>253</v>
      </c>
    </row>
    <row r="218" spans="2:65" s="1" customFormat="1" ht="22.5" customHeight="1">
      <c r="B218" s="158"/>
      <c r="C218" s="159" t="s">
        <v>1142</v>
      </c>
      <c r="D218" s="159" t="s">
        <v>330</v>
      </c>
      <c r="E218" s="160" t="s">
        <v>1143</v>
      </c>
      <c r="F218" s="161" t="s">
        <v>1144</v>
      </c>
      <c r="G218" s="162" t="s">
        <v>908</v>
      </c>
      <c r="H218" s="163">
        <v>490</v>
      </c>
      <c r="I218" s="164"/>
      <c r="J218" s="165">
        <f>ROUND(I218*H218,2)</f>
        <v>0</v>
      </c>
      <c r="K218" s="161" t="s">
        <v>192</v>
      </c>
      <c r="L218" s="35"/>
      <c r="M218" s="166" t="s">
        <v>192</v>
      </c>
      <c r="N218" s="167" t="s">
        <v>215</v>
      </c>
      <c r="O218" s="36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AR218" s="18" t="s">
        <v>960</v>
      </c>
      <c r="AT218" s="18" t="s">
        <v>330</v>
      </c>
      <c r="AU218" s="18" t="s">
        <v>253</v>
      </c>
      <c r="AY218" s="18" t="s">
        <v>329</v>
      </c>
      <c r="BE218" s="170">
        <f>IF(N218="základní",J218,0)</f>
        <v>0</v>
      </c>
      <c r="BF218" s="170">
        <f>IF(N218="snížená",J218,0)</f>
        <v>0</v>
      </c>
      <c r="BG218" s="170">
        <f>IF(N218="zákl. přenesená",J218,0)</f>
        <v>0</v>
      </c>
      <c r="BH218" s="170">
        <f>IF(N218="sníž. přenesená",J218,0)</f>
        <v>0</v>
      </c>
      <c r="BI218" s="170">
        <f>IF(N218="nulová",J218,0)</f>
        <v>0</v>
      </c>
      <c r="BJ218" s="18" t="s">
        <v>194</v>
      </c>
      <c r="BK218" s="170">
        <f>ROUND(I218*H218,2)</f>
        <v>0</v>
      </c>
      <c r="BL218" s="18" t="s">
        <v>960</v>
      </c>
      <c r="BM218" s="18" t="s">
        <v>1145</v>
      </c>
    </row>
    <row r="219" spans="2:47" s="1" customFormat="1" ht="22.5" customHeight="1">
      <c r="B219" s="35"/>
      <c r="D219" s="193" t="s">
        <v>335</v>
      </c>
      <c r="F219" s="218" t="s">
        <v>1144</v>
      </c>
      <c r="I219" s="134"/>
      <c r="L219" s="35"/>
      <c r="M219" s="65"/>
      <c r="N219" s="36"/>
      <c r="O219" s="36"/>
      <c r="P219" s="36"/>
      <c r="Q219" s="36"/>
      <c r="R219" s="36"/>
      <c r="S219" s="36"/>
      <c r="T219" s="66"/>
      <c r="AT219" s="18" t="s">
        <v>335</v>
      </c>
      <c r="AU219" s="18" t="s">
        <v>253</v>
      </c>
    </row>
    <row r="220" spans="2:65" s="1" customFormat="1" ht="22.5" customHeight="1">
      <c r="B220" s="158"/>
      <c r="C220" s="159" t="s">
        <v>1146</v>
      </c>
      <c r="D220" s="159" t="s">
        <v>330</v>
      </c>
      <c r="E220" s="160" t="s">
        <v>1147</v>
      </c>
      <c r="F220" s="161" t="s">
        <v>1148</v>
      </c>
      <c r="G220" s="162" t="s">
        <v>908</v>
      </c>
      <c r="H220" s="163">
        <v>160</v>
      </c>
      <c r="I220" s="164"/>
      <c r="J220" s="165">
        <f>ROUND(I220*H220,2)</f>
        <v>0</v>
      </c>
      <c r="K220" s="161" t="s">
        <v>351</v>
      </c>
      <c r="L220" s="35"/>
      <c r="M220" s="166" t="s">
        <v>192</v>
      </c>
      <c r="N220" s="167" t="s">
        <v>215</v>
      </c>
      <c r="O220" s="36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AR220" s="18" t="s">
        <v>960</v>
      </c>
      <c r="AT220" s="18" t="s">
        <v>330</v>
      </c>
      <c r="AU220" s="18" t="s">
        <v>253</v>
      </c>
      <c r="AY220" s="18" t="s">
        <v>329</v>
      </c>
      <c r="BE220" s="170">
        <f>IF(N220="základní",J220,0)</f>
        <v>0</v>
      </c>
      <c r="BF220" s="170">
        <f>IF(N220="snížená",J220,0)</f>
        <v>0</v>
      </c>
      <c r="BG220" s="170">
        <f>IF(N220="zákl. přenesená",J220,0)</f>
        <v>0</v>
      </c>
      <c r="BH220" s="170">
        <f>IF(N220="sníž. přenesená",J220,0)</f>
        <v>0</v>
      </c>
      <c r="BI220" s="170">
        <f>IF(N220="nulová",J220,0)</f>
        <v>0</v>
      </c>
      <c r="BJ220" s="18" t="s">
        <v>194</v>
      </c>
      <c r="BK220" s="170">
        <f>ROUND(I220*H220,2)</f>
        <v>0</v>
      </c>
      <c r="BL220" s="18" t="s">
        <v>960</v>
      </c>
      <c r="BM220" s="18" t="s">
        <v>1149</v>
      </c>
    </row>
    <row r="221" spans="2:47" s="1" customFormat="1" ht="22.5" customHeight="1">
      <c r="B221" s="35"/>
      <c r="D221" s="193" t="s">
        <v>335</v>
      </c>
      <c r="F221" s="218" t="s">
        <v>1148</v>
      </c>
      <c r="I221" s="134"/>
      <c r="L221" s="35"/>
      <c r="M221" s="65"/>
      <c r="N221" s="36"/>
      <c r="O221" s="36"/>
      <c r="P221" s="36"/>
      <c r="Q221" s="36"/>
      <c r="R221" s="36"/>
      <c r="S221" s="36"/>
      <c r="T221" s="66"/>
      <c r="AT221" s="18" t="s">
        <v>335</v>
      </c>
      <c r="AU221" s="18" t="s">
        <v>253</v>
      </c>
    </row>
    <row r="222" spans="2:65" s="1" customFormat="1" ht="22.5" customHeight="1">
      <c r="B222" s="158"/>
      <c r="C222" s="159" t="s">
        <v>1150</v>
      </c>
      <c r="D222" s="159" t="s">
        <v>330</v>
      </c>
      <c r="E222" s="160" t="s">
        <v>1151</v>
      </c>
      <c r="F222" s="161" t="s">
        <v>1152</v>
      </c>
      <c r="G222" s="162" t="s">
        <v>908</v>
      </c>
      <c r="H222" s="163">
        <v>330</v>
      </c>
      <c r="I222" s="164"/>
      <c r="J222" s="165">
        <f>ROUND(I222*H222,2)</f>
        <v>0</v>
      </c>
      <c r="K222" s="161" t="s">
        <v>351</v>
      </c>
      <c r="L222" s="35"/>
      <c r="M222" s="166" t="s">
        <v>192</v>
      </c>
      <c r="N222" s="167" t="s">
        <v>215</v>
      </c>
      <c r="O222" s="36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AR222" s="18" t="s">
        <v>960</v>
      </c>
      <c r="AT222" s="18" t="s">
        <v>330</v>
      </c>
      <c r="AU222" s="18" t="s">
        <v>253</v>
      </c>
      <c r="AY222" s="18" t="s">
        <v>329</v>
      </c>
      <c r="BE222" s="170">
        <f>IF(N222="základní",J222,0)</f>
        <v>0</v>
      </c>
      <c r="BF222" s="170">
        <f>IF(N222="snížená",J222,0)</f>
        <v>0</v>
      </c>
      <c r="BG222" s="170">
        <f>IF(N222="zákl. přenesená",J222,0)</f>
        <v>0</v>
      </c>
      <c r="BH222" s="170">
        <f>IF(N222="sníž. přenesená",J222,0)</f>
        <v>0</v>
      </c>
      <c r="BI222" s="170">
        <f>IF(N222="nulová",J222,0)</f>
        <v>0</v>
      </c>
      <c r="BJ222" s="18" t="s">
        <v>194</v>
      </c>
      <c r="BK222" s="170">
        <f>ROUND(I222*H222,2)</f>
        <v>0</v>
      </c>
      <c r="BL222" s="18" t="s">
        <v>960</v>
      </c>
      <c r="BM222" s="18" t="s">
        <v>1153</v>
      </c>
    </row>
    <row r="223" spans="2:47" s="1" customFormat="1" ht="22.5" customHeight="1">
      <c r="B223" s="35"/>
      <c r="D223" s="193" t="s">
        <v>335</v>
      </c>
      <c r="F223" s="218" t="s">
        <v>1152</v>
      </c>
      <c r="I223" s="134"/>
      <c r="L223" s="35"/>
      <c r="M223" s="65"/>
      <c r="N223" s="36"/>
      <c r="O223" s="36"/>
      <c r="P223" s="36"/>
      <c r="Q223" s="36"/>
      <c r="R223" s="36"/>
      <c r="S223" s="36"/>
      <c r="T223" s="66"/>
      <c r="AT223" s="18" t="s">
        <v>335</v>
      </c>
      <c r="AU223" s="18" t="s">
        <v>253</v>
      </c>
    </row>
    <row r="224" spans="2:65" s="1" customFormat="1" ht="22.5" customHeight="1">
      <c r="B224" s="158"/>
      <c r="C224" s="159" t="s">
        <v>1154</v>
      </c>
      <c r="D224" s="159" t="s">
        <v>330</v>
      </c>
      <c r="E224" s="160" t="s">
        <v>1155</v>
      </c>
      <c r="F224" s="161" t="s">
        <v>1156</v>
      </c>
      <c r="G224" s="162" t="s">
        <v>379</v>
      </c>
      <c r="H224" s="163">
        <v>10</v>
      </c>
      <c r="I224" s="164"/>
      <c r="J224" s="165">
        <f>ROUND(I224*H224,2)</f>
        <v>0</v>
      </c>
      <c r="K224" s="161" t="s">
        <v>192</v>
      </c>
      <c r="L224" s="35"/>
      <c r="M224" s="166" t="s">
        <v>192</v>
      </c>
      <c r="N224" s="167" t="s">
        <v>215</v>
      </c>
      <c r="O224" s="36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AR224" s="18" t="s">
        <v>960</v>
      </c>
      <c r="AT224" s="18" t="s">
        <v>330</v>
      </c>
      <c r="AU224" s="18" t="s">
        <v>253</v>
      </c>
      <c r="AY224" s="18" t="s">
        <v>329</v>
      </c>
      <c r="BE224" s="170">
        <f>IF(N224="základní",J224,0)</f>
        <v>0</v>
      </c>
      <c r="BF224" s="170">
        <f>IF(N224="snížená",J224,0)</f>
        <v>0</v>
      </c>
      <c r="BG224" s="170">
        <f>IF(N224="zákl. přenesená",J224,0)</f>
        <v>0</v>
      </c>
      <c r="BH224" s="170">
        <f>IF(N224="sníž. přenesená",J224,0)</f>
        <v>0</v>
      </c>
      <c r="BI224" s="170">
        <f>IF(N224="nulová",J224,0)</f>
        <v>0</v>
      </c>
      <c r="BJ224" s="18" t="s">
        <v>194</v>
      </c>
      <c r="BK224" s="170">
        <f>ROUND(I224*H224,2)</f>
        <v>0</v>
      </c>
      <c r="BL224" s="18" t="s">
        <v>960</v>
      </c>
      <c r="BM224" s="18" t="s">
        <v>1157</v>
      </c>
    </row>
    <row r="225" spans="2:47" s="1" customFormat="1" ht="22.5" customHeight="1">
      <c r="B225" s="35"/>
      <c r="D225" s="193" t="s">
        <v>335</v>
      </c>
      <c r="F225" s="218" t="s">
        <v>1156</v>
      </c>
      <c r="I225" s="134"/>
      <c r="L225" s="35"/>
      <c r="M225" s="65"/>
      <c r="N225" s="36"/>
      <c r="O225" s="36"/>
      <c r="P225" s="36"/>
      <c r="Q225" s="36"/>
      <c r="R225" s="36"/>
      <c r="S225" s="36"/>
      <c r="T225" s="66"/>
      <c r="AT225" s="18" t="s">
        <v>335</v>
      </c>
      <c r="AU225" s="18" t="s">
        <v>253</v>
      </c>
    </row>
    <row r="226" spans="2:65" s="1" customFormat="1" ht="22.5" customHeight="1">
      <c r="B226" s="158"/>
      <c r="C226" s="159" t="s">
        <v>1158</v>
      </c>
      <c r="D226" s="159" t="s">
        <v>330</v>
      </c>
      <c r="E226" s="160" t="s">
        <v>1159</v>
      </c>
      <c r="F226" s="161" t="s">
        <v>1160</v>
      </c>
      <c r="G226" s="162" t="s">
        <v>379</v>
      </c>
      <c r="H226" s="163">
        <v>47.742</v>
      </c>
      <c r="I226" s="164"/>
      <c r="J226" s="165">
        <f>ROUND(I226*H226,2)</f>
        <v>0</v>
      </c>
      <c r="K226" s="161" t="s">
        <v>351</v>
      </c>
      <c r="L226" s="35"/>
      <c r="M226" s="166" t="s">
        <v>192</v>
      </c>
      <c r="N226" s="167" t="s">
        <v>215</v>
      </c>
      <c r="O226" s="36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AR226" s="18" t="s">
        <v>960</v>
      </c>
      <c r="AT226" s="18" t="s">
        <v>330</v>
      </c>
      <c r="AU226" s="18" t="s">
        <v>253</v>
      </c>
      <c r="AY226" s="18" t="s">
        <v>329</v>
      </c>
      <c r="BE226" s="170">
        <f>IF(N226="základní",J226,0)</f>
        <v>0</v>
      </c>
      <c r="BF226" s="170">
        <f>IF(N226="snížená",J226,0)</f>
        <v>0</v>
      </c>
      <c r="BG226" s="170">
        <f>IF(N226="zákl. přenesená",J226,0)</f>
        <v>0</v>
      </c>
      <c r="BH226" s="170">
        <f>IF(N226="sníž. přenesená",J226,0)</f>
        <v>0</v>
      </c>
      <c r="BI226" s="170">
        <f>IF(N226="nulová",J226,0)</f>
        <v>0</v>
      </c>
      <c r="BJ226" s="18" t="s">
        <v>194</v>
      </c>
      <c r="BK226" s="170">
        <f>ROUND(I226*H226,2)</f>
        <v>0</v>
      </c>
      <c r="BL226" s="18" t="s">
        <v>960</v>
      </c>
      <c r="BM226" s="18" t="s">
        <v>1161</v>
      </c>
    </row>
    <row r="227" spans="2:47" s="1" customFormat="1" ht="22.5" customHeight="1">
      <c r="B227" s="35"/>
      <c r="D227" s="171" t="s">
        <v>335</v>
      </c>
      <c r="F227" s="172" t="s">
        <v>1160</v>
      </c>
      <c r="I227" s="134"/>
      <c r="L227" s="35"/>
      <c r="M227" s="65"/>
      <c r="N227" s="36"/>
      <c r="O227" s="36"/>
      <c r="P227" s="36"/>
      <c r="Q227" s="36"/>
      <c r="R227" s="36"/>
      <c r="S227" s="36"/>
      <c r="T227" s="66"/>
      <c r="AT227" s="18" t="s">
        <v>335</v>
      </c>
      <c r="AU227" s="18" t="s">
        <v>253</v>
      </c>
    </row>
    <row r="228" spans="2:51" s="13" customFormat="1" ht="22.5" customHeight="1">
      <c r="B228" s="192"/>
      <c r="D228" s="171" t="s">
        <v>336</v>
      </c>
      <c r="E228" s="201" t="s">
        <v>192</v>
      </c>
      <c r="F228" s="202" t="s">
        <v>1162</v>
      </c>
      <c r="H228" s="203">
        <v>11.2</v>
      </c>
      <c r="I228" s="197"/>
      <c r="L228" s="192"/>
      <c r="M228" s="198"/>
      <c r="N228" s="199"/>
      <c r="O228" s="199"/>
      <c r="P228" s="199"/>
      <c r="Q228" s="199"/>
      <c r="R228" s="199"/>
      <c r="S228" s="199"/>
      <c r="T228" s="200"/>
      <c r="AT228" s="201" t="s">
        <v>336</v>
      </c>
      <c r="AU228" s="201" t="s">
        <v>253</v>
      </c>
      <c r="AV228" s="13" t="s">
        <v>253</v>
      </c>
      <c r="AW228" s="13" t="s">
        <v>208</v>
      </c>
      <c r="AX228" s="13" t="s">
        <v>244</v>
      </c>
      <c r="AY228" s="201" t="s">
        <v>329</v>
      </c>
    </row>
    <row r="229" spans="2:51" s="13" customFormat="1" ht="22.5" customHeight="1">
      <c r="B229" s="192"/>
      <c r="D229" s="171" t="s">
        <v>336</v>
      </c>
      <c r="E229" s="201" t="s">
        <v>192</v>
      </c>
      <c r="F229" s="202" t="s">
        <v>1163</v>
      </c>
      <c r="H229" s="203">
        <v>33</v>
      </c>
      <c r="I229" s="197"/>
      <c r="L229" s="192"/>
      <c r="M229" s="198"/>
      <c r="N229" s="199"/>
      <c r="O229" s="199"/>
      <c r="P229" s="199"/>
      <c r="Q229" s="199"/>
      <c r="R229" s="199"/>
      <c r="S229" s="199"/>
      <c r="T229" s="200"/>
      <c r="AT229" s="201" t="s">
        <v>336</v>
      </c>
      <c r="AU229" s="201" t="s">
        <v>253</v>
      </c>
      <c r="AV229" s="13" t="s">
        <v>253</v>
      </c>
      <c r="AW229" s="13" t="s">
        <v>208</v>
      </c>
      <c r="AX229" s="13" t="s">
        <v>244</v>
      </c>
      <c r="AY229" s="201" t="s">
        <v>329</v>
      </c>
    </row>
    <row r="230" spans="2:51" s="13" customFormat="1" ht="22.5" customHeight="1">
      <c r="B230" s="192"/>
      <c r="D230" s="171" t="s">
        <v>336</v>
      </c>
      <c r="E230" s="201" t="s">
        <v>192</v>
      </c>
      <c r="F230" s="202" t="s">
        <v>1113</v>
      </c>
      <c r="H230" s="203">
        <v>2.16</v>
      </c>
      <c r="I230" s="197"/>
      <c r="L230" s="192"/>
      <c r="M230" s="198"/>
      <c r="N230" s="199"/>
      <c r="O230" s="199"/>
      <c r="P230" s="199"/>
      <c r="Q230" s="199"/>
      <c r="R230" s="199"/>
      <c r="S230" s="199"/>
      <c r="T230" s="200"/>
      <c r="AT230" s="201" t="s">
        <v>336</v>
      </c>
      <c r="AU230" s="201" t="s">
        <v>253</v>
      </c>
      <c r="AV230" s="13" t="s">
        <v>253</v>
      </c>
      <c r="AW230" s="13" t="s">
        <v>208</v>
      </c>
      <c r="AX230" s="13" t="s">
        <v>244</v>
      </c>
      <c r="AY230" s="201" t="s">
        <v>329</v>
      </c>
    </row>
    <row r="231" spans="2:51" s="13" customFormat="1" ht="22.5" customHeight="1">
      <c r="B231" s="192"/>
      <c r="D231" s="171" t="s">
        <v>336</v>
      </c>
      <c r="E231" s="201" t="s">
        <v>192</v>
      </c>
      <c r="F231" s="202" t="s">
        <v>1164</v>
      </c>
      <c r="H231" s="203">
        <v>1.382</v>
      </c>
      <c r="I231" s="197"/>
      <c r="L231" s="192"/>
      <c r="M231" s="198"/>
      <c r="N231" s="199"/>
      <c r="O231" s="199"/>
      <c r="P231" s="199"/>
      <c r="Q231" s="199"/>
      <c r="R231" s="199"/>
      <c r="S231" s="199"/>
      <c r="T231" s="200"/>
      <c r="AT231" s="201" t="s">
        <v>336</v>
      </c>
      <c r="AU231" s="201" t="s">
        <v>253</v>
      </c>
      <c r="AV231" s="13" t="s">
        <v>253</v>
      </c>
      <c r="AW231" s="13" t="s">
        <v>208</v>
      </c>
      <c r="AX231" s="13" t="s">
        <v>244</v>
      </c>
      <c r="AY231" s="201" t="s">
        <v>329</v>
      </c>
    </row>
    <row r="232" spans="2:51" s="12" customFormat="1" ht="22.5" customHeight="1">
      <c r="B232" s="181"/>
      <c r="D232" s="193" t="s">
        <v>336</v>
      </c>
      <c r="E232" s="212" t="s">
        <v>192</v>
      </c>
      <c r="F232" s="213" t="s">
        <v>346</v>
      </c>
      <c r="H232" s="214">
        <v>47.742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9" t="s">
        <v>336</v>
      </c>
      <c r="AU232" s="189" t="s">
        <v>253</v>
      </c>
      <c r="AV232" s="12" t="s">
        <v>333</v>
      </c>
      <c r="AW232" s="12" t="s">
        <v>176</v>
      </c>
      <c r="AX232" s="12" t="s">
        <v>194</v>
      </c>
      <c r="AY232" s="189" t="s">
        <v>329</v>
      </c>
    </row>
    <row r="233" spans="2:65" s="1" customFormat="1" ht="22.5" customHeight="1">
      <c r="B233" s="158"/>
      <c r="C233" s="159" t="s">
        <v>1165</v>
      </c>
      <c r="D233" s="159" t="s">
        <v>330</v>
      </c>
      <c r="E233" s="160" t="s">
        <v>1166</v>
      </c>
      <c r="F233" s="161" t="s">
        <v>1167</v>
      </c>
      <c r="G233" s="162" t="s">
        <v>379</v>
      </c>
      <c r="H233" s="163">
        <v>1193.55</v>
      </c>
      <c r="I233" s="164"/>
      <c r="J233" s="165">
        <f>ROUND(I233*H233,2)</f>
        <v>0</v>
      </c>
      <c r="K233" s="161" t="s">
        <v>351</v>
      </c>
      <c r="L233" s="35"/>
      <c r="M233" s="166" t="s">
        <v>192</v>
      </c>
      <c r="N233" s="167" t="s">
        <v>215</v>
      </c>
      <c r="O233" s="36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AR233" s="18" t="s">
        <v>960</v>
      </c>
      <c r="AT233" s="18" t="s">
        <v>330</v>
      </c>
      <c r="AU233" s="18" t="s">
        <v>253</v>
      </c>
      <c r="AY233" s="18" t="s">
        <v>329</v>
      </c>
      <c r="BE233" s="170">
        <f>IF(N233="základní",J233,0)</f>
        <v>0</v>
      </c>
      <c r="BF233" s="170">
        <f>IF(N233="snížená",J233,0)</f>
        <v>0</v>
      </c>
      <c r="BG233" s="170">
        <f>IF(N233="zákl. přenesená",J233,0)</f>
        <v>0</v>
      </c>
      <c r="BH233" s="170">
        <f>IF(N233="sníž. přenesená",J233,0)</f>
        <v>0</v>
      </c>
      <c r="BI233" s="170">
        <f>IF(N233="nulová",J233,0)</f>
        <v>0</v>
      </c>
      <c r="BJ233" s="18" t="s">
        <v>194</v>
      </c>
      <c r="BK233" s="170">
        <f>ROUND(I233*H233,2)</f>
        <v>0</v>
      </c>
      <c r="BL233" s="18" t="s">
        <v>960</v>
      </c>
      <c r="BM233" s="18" t="s">
        <v>1168</v>
      </c>
    </row>
    <row r="234" spans="2:47" s="1" customFormat="1" ht="22.5" customHeight="1">
      <c r="B234" s="35"/>
      <c r="D234" s="171" t="s">
        <v>335</v>
      </c>
      <c r="F234" s="172" t="s">
        <v>1167</v>
      </c>
      <c r="I234" s="134"/>
      <c r="L234" s="35"/>
      <c r="M234" s="65"/>
      <c r="N234" s="36"/>
      <c r="O234" s="36"/>
      <c r="P234" s="36"/>
      <c r="Q234" s="36"/>
      <c r="R234" s="36"/>
      <c r="S234" s="36"/>
      <c r="T234" s="66"/>
      <c r="AT234" s="18" t="s">
        <v>335</v>
      </c>
      <c r="AU234" s="18" t="s">
        <v>253</v>
      </c>
    </row>
    <row r="235" spans="2:51" s="13" customFormat="1" ht="22.5" customHeight="1">
      <c r="B235" s="192"/>
      <c r="D235" s="171" t="s">
        <v>336</v>
      </c>
      <c r="E235" s="201" t="s">
        <v>192</v>
      </c>
      <c r="F235" s="202" t="s">
        <v>1169</v>
      </c>
      <c r="H235" s="203">
        <v>1193.55</v>
      </c>
      <c r="I235" s="197"/>
      <c r="L235" s="192"/>
      <c r="M235" s="198"/>
      <c r="N235" s="199"/>
      <c r="O235" s="199"/>
      <c r="P235" s="199"/>
      <c r="Q235" s="199"/>
      <c r="R235" s="199"/>
      <c r="S235" s="199"/>
      <c r="T235" s="200"/>
      <c r="AT235" s="201" t="s">
        <v>336</v>
      </c>
      <c r="AU235" s="201" t="s">
        <v>253</v>
      </c>
      <c r="AV235" s="13" t="s">
        <v>253</v>
      </c>
      <c r="AW235" s="13" t="s">
        <v>208</v>
      </c>
      <c r="AX235" s="13" t="s">
        <v>244</v>
      </c>
      <c r="AY235" s="201" t="s">
        <v>329</v>
      </c>
    </row>
    <row r="236" spans="2:51" s="12" customFormat="1" ht="22.5" customHeight="1">
      <c r="B236" s="181"/>
      <c r="D236" s="193" t="s">
        <v>336</v>
      </c>
      <c r="E236" s="212" t="s">
        <v>192</v>
      </c>
      <c r="F236" s="213" t="s">
        <v>346</v>
      </c>
      <c r="H236" s="214">
        <v>1193.55</v>
      </c>
      <c r="I236" s="185"/>
      <c r="L236" s="181"/>
      <c r="M236" s="186"/>
      <c r="N236" s="187"/>
      <c r="O236" s="187"/>
      <c r="P236" s="187"/>
      <c r="Q236" s="187"/>
      <c r="R236" s="187"/>
      <c r="S236" s="187"/>
      <c r="T236" s="188"/>
      <c r="AT236" s="189" t="s">
        <v>336</v>
      </c>
      <c r="AU236" s="189" t="s">
        <v>253</v>
      </c>
      <c r="AV236" s="12" t="s">
        <v>333</v>
      </c>
      <c r="AW236" s="12" t="s">
        <v>176</v>
      </c>
      <c r="AX236" s="12" t="s">
        <v>194</v>
      </c>
      <c r="AY236" s="189" t="s">
        <v>329</v>
      </c>
    </row>
    <row r="237" spans="2:65" s="1" customFormat="1" ht="22.5" customHeight="1">
      <c r="B237" s="158"/>
      <c r="C237" s="159" t="s">
        <v>1170</v>
      </c>
      <c r="D237" s="159" t="s">
        <v>330</v>
      </c>
      <c r="E237" s="160" t="s">
        <v>1171</v>
      </c>
      <c r="F237" s="161" t="s">
        <v>1172</v>
      </c>
      <c r="G237" s="162" t="s">
        <v>350</v>
      </c>
      <c r="H237" s="163">
        <v>221</v>
      </c>
      <c r="I237" s="164"/>
      <c r="J237" s="165">
        <f>ROUND(I237*H237,2)</f>
        <v>0</v>
      </c>
      <c r="K237" s="161" t="s">
        <v>351</v>
      </c>
      <c r="L237" s="35"/>
      <c r="M237" s="166" t="s">
        <v>192</v>
      </c>
      <c r="N237" s="167" t="s">
        <v>215</v>
      </c>
      <c r="O237" s="36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AR237" s="18" t="s">
        <v>960</v>
      </c>
      <c r="AT237" s="18" t="s">
        <v>330</v>
      </c>
      <c r="AU237" s="18" t="s">
        <v>253</v>
      </c>
      <c r="AY237" s="18" t="s">
        <v>329</v>
      </c>
      <c r="BE237" s="170">
        <f>IF(N237="základní",J237,0)</f>
        <v>0</v>
      </c>
      <c r="BF237" s="170">
        <f>IF(N237="snížená",J237,0)</f>
        <v>0</v>
      </c>
      <c r="BG237" s="170">
        <f>IF(N237="zákl. přenesená",J237,0)</f>
        <v>0</v>
      </c>
      <c r="BH237" s="170">
        <f>IF(N237="sníž. přenesená",J237,0)</f>
        <v>0</v>
      </c>
      <c r="BI237" s="170">
        <f>IF(N237="nulová",J237,0)</f>
        <v>0</v>
      </c>
      <c r="BJ237" s="18" t="s">
        <v>194</v>
      </c>
      <c r="BK237" s="170">
        <f>ROUND(I237*H237,2)</f>
        <v>0</v>
      </c>
      <c r="BL237" s="18" t="s">
        <v>960</v>
      </c>
      <c r="BM237" s="18" t="s">
        <v>1173</v>
      </c>
    </row>
    <row r="238" spans="2:47" s="1" customFormat="1" ht="22.5" customHeight="1">
      <c r="B238" s="35"/>
      <c r="D238" s="171" t="s">
        <v>335</v>
      </c>
      <c r="F238" s="172" t="s">
        <v>1172</v>
      </c>
      <c r="I238" s="134"/>
      <c r="L238" s="35"/>
      <c r="M238" s="65"/>
      <c r="N238" s="36"/>
      <c r="O238" s="36"/>
      <c r="P238" s="36"/>
      <c r="Q238" s="36"/>
      <c r="R238" s="36"/>
      <c r="S238" s="36"/>
      <c r="T238" s="66"/>
      <c r="AT238" s="18" t="s">
        <v>335</v>
      </c>
      <c r="AU238" s="18" t="s">
        <v>253</v>
      </c>
    </row>
    <row r="239" spans="2:51" s="13" customFormat="1" ht="22.5" customHeight="1">
      <c r="B239" s="192"/>
      <c r="D239" s="171" t="s">
        <v>336</v>
      </c>
      <c r="E239" s="201" t="s">
        <v>192</v>
      </c>
      <c r="F239" s="202" t="s">
        <v>1174</v>
      </c>
      <c r="H239" s="203">
        <v>221</v>
      </c>
      <c r="I239" s="197"/>
      <c r="L239" s="192"/>
      <c r="M239" s="198"/>
      <c r="N239" s="199"/>
      <c r="O239" s="199"/>
      <c r="P239" s="199"/>
      <c r="Q239" s="199"/>
      <c r="R239" s="199"/>
      <c r="S239" s="199"/>
      <c r="T239" s="200"/>
      <c r="AT239" s="201" t="s">
        <v>336</v>
      </c>
      <c r="AU239" s="201" t="s">
        <v>253</v>
      </c>
      <c r="AV239" s="13" t="s">
        <v>253</v>
      </c>
      <c r="AW239" s="13" t="s">
        <v>208</v>
      </c>
      <c r="AX239" s="13" t="s">
        <v>244</v>
      </c>
      <c r="AY239" s="201" t="s">
        <v>329</v>
      </c>
    </row>
    <row r="240" spans="2:51" s="12" customFormat="1" ht="22.5" customHeight="1">
      <c r="B240" s="181"/>
      <c r="D240" s="171" t="s">
        <v>336</v>
      </c>
      <c r="E240" s="182" t="s">
        <v>192</v>
      </c>
      <c r="F240" s="183" t="s">
        <v>346</v>
      </c>
      <c r="H240" s="184">
        <v>221</v>
      </c>
      <c r="I240" s="185"/>
      <c r="L240" s="181"/>
      <c r="M240" s="235"/>
      <c r="N240" s="236"/>
      <c r="O240" s="236"/>
      <c r="P240" s="236"/>
      <c r="Q240" s="236"/>
      <c r="R240" s="236"/>
      <c r="S240" s="236"/>
      <c r="T240" s="237"/>
      <c r="AT240" s="189" t="s">
        <v>336</v>
      </c>
      <c r="AU240" s="189" t="s">
        <v>253</v>
      </c>
      <c r="AV240" s="12" t="s">
        <v>333</v>
      </c>
      <c r="AW240" s="12" t="s">
        <v>176</v>
      </c>
      <c r="AX240" s="12" t="s">
        <v>194</v>
      </c>
      <c r="AY240" s="189" t="s">
        <v>329</v>
      </c>
    </row>
    <row r="241" spans="2:12" s="1" customFormat="1" ht="6.75" customHeight="1">
      <c r="B241" s="51"/>
      <c r="C241" s="52"/>
      <c r="D241" s="52"/>
      <c r="E241" s="52"/>
      <c r="F241" s="52"/>
      <c r="G241" s="52"/>
      <c r="H241" s="52"/>
      <c r="I241" s="113"/>
      <c r="J241" s="52"/>
      <c r="K241" s="52"/>
      <c r="L241" s="35"/>
    </row>
    <row r="471" ht="13.5">
      <c r="AT471" s="234"/>
    </row>
  </sheetData>
  <sheetProtection password="CC35" sheet="1" objects="1" scenarios="1" formatColumns="0" formatRows="0" sort="0" autoFilter="0"/>
  <autoFilter ref="C81:K81"/>
  <mergeCells count="9">
    <mergeCell ref="L2:V2"/>
    <mergeCell ref="E47:H47"/>
    <mergeCell ref="E72:H72"/>
    <mergeCell ref="E74:H74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7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tabSelected="1" zoomScalePageLayoutView="0" workbookViewId="0" topLeftCell="A94">
      <selection activeCell="A1" sqref="A1"/>
    </sheetView>
  </sheetViews>
  <sheetFormatPr defaultColWidth="8.00390625" defaultRowHeight="13.5"/>
  <cols>
    <col min="1" max="1" width="7.140625" style="248" customWidth="1"/>
    <col min="2" max="2" width="1.421875" style="248" customWidth="1"/>
    <col min="3" max="4" width="4.28125" style="248" customWidth="1"/>
    <col min="5" max="5" width="10.00390625" style="248" customWidth="1"/>
    <col min="6" max="6" width="7.8515625" style="248" customWidth="1"/>
    <col min="7" max="7" width="4.28125" style="248" customWidth="1"/>
    <col min="8" max="8" width="66.7109375" style="248" customWidth="1"/>
    <col min="9" max="10" width="17.140625" style="248" customWidth="1"/>
    <col min="11" max="11" width="1.421875" style="248" customWidth="1"/>
    <col min="12" max="16384" width="8.003906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4" customFormat="1" ht="45" customHeight="1">
      <c r="B3" s="252"/>
      <c r="C3" s="375" t="s">
        <v>1182</v>
      </c>
      <c r="D3" s="375"/>
      <c r="E3" s="375"/>
      <c r="F3" s="375"/>
      <c r="G3" s="375"/>
      <c r="H3" s="375"/>
      <c r="I3" s="375"/>
      <c r="J3" s="375"/>
      <c r="K3" s="253"/>
    </row>
    <row r="4" spans="2:11" ht="25.5" customHeight="1">
      <c r="B4" s="255"/>
      <c r="C4" s="377" t="s">
        <v>1183</v>
      </c>
      <c r="D4" s="377"/>
      <c r="E4" s="377"/>
      <c r="F4" s="377"/>
      <c r="G4" s="377"/>
      <c r="H4" s="377"/>
      <c r="I4" s="377"/>
      <c r="J4" s="377"/>
      <c r="K4" s="256"/>
    </row>
    <row r="5" spans="2:1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5"/>
      <c r="C6" s="373" t="s">
        <v>1184</v>
      </c>
      <c r="D6" s="373"/>
      <c r="E6" s="373"/>
      <c r="F6" s="373"/>
      <c r="G6" s="373"/>
      <c r="H6" s="373"/>
      <c r="I6" s="373"/>
      <c r="J6" s="373"/>
      <c r="K6" s="256"/>
    </row>
    <row r="7" spans="2:11" ht="15" customHeight="1">
      <c r="B7" s="259"/>
      <c r="C7" s="373" t="s">
        <v>1185</v>
      </c>
      <c r="D7" s="373"/>
      <c r="E7" s="373"/>
      <c r="F7" s="373"/>
      <c r="G7" s="373"/>
      <c r="H7" s="373"/>
      <c r="I7" s="373"/>
      <c r="J7" s="373"/>
      <c r="K7" s="256"/>
    </row>
    <row r="8" spans="2:1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ht="15" customHeight="1">
      <c r="B9" s="259"/>
      <c r="C9" s="373" t="s">
        <v>165</v>
      </c>
      <c r="D9" s="373"/>
      <c r="E9" s="373"/>
      <c r="F9" s="373"/>
      <c r="G9" s="373"/>
      <c r="H9" s="373"/>
      <c r="I9" s="373"/>
      <c r="J9" s="373"/>
      <c r="K9" s="256"/>
    </row>
    <row r="10" spans="2:11" ht="15" customHeight="1">
      <c r="B10" s="259"/>
      <c r="C10" s="258"/>
      <c r="D10" s="373" t="s">
        <v>166</v>
      </c>
      <c r="E10" s="373"/>
      <c r="F10" s="373"/>
      <c r="G10" s="373"/>
      <c r="H10" s="373"/>
      <c r="I10" s="373"/>
      <c r="J10" s="373"/>
      <c r="K10" s="256"/>
    </row>
    <row r="11" spans="2:11" ht="15" customHeight="1">
      <c r="B11" s="259"/>
      <c r="C11" s="260"/>
      <c r="D11" s="373" t="s">
        <v>0</v>
      </c>
      <c r="E11" s="373"/>
      <c r="F11" s="373"/>
      <c r="G11" s="373"/>
      <c r="H11" s="373"/>
      <c r="I11" s="373"/>
      <c r="J11" s="373"/>
      <c r="K11" s="256"/>
    </row>
    <row r="12" spans="2:11" ht="12.75" customHeight="1">
      <c r="B12" s="259"/>
      <c r="C12" s="260"/>
      <c r="D12" s="260"/>
      <c r="E12" s="260"/>
      <c r="F12" s="260"/>
      <c r="G12" s="260"/>
      <c r="H12" s="260"/>
      <c r="I12" s="260"/>
      <c r="J12" s="260"/>
      <c r="K12" s="256"/>
    </row>
    <row r="13" spans="2:11" ht="15" customHeight="1">
      <c r="B13" s="259"/>
      <c r="C13" s="260"/>
      <c r="D13" s="373" t="s">
        <v>167</v>
      </c>
      <c r="E13" s="373"/>
      <c r="F13" s="373"/>
      <c r="G13" s="373"/>
      <c r="H13" s="373"/>
      <c r="I13" s="373"/>
      <c r="J13" s="373"/>
      <c r="K13" s="256"/>
    </row>
    <row r="14" spans="2:11" ht="15" customHeight="1">
      <c r="B14" s="259"/>
      <c r="C14" s="260"/>
      <c r="D14" s="373" t="s">
        <v>1</v>
      </c>
      <c r="E14" s="373"/>
      <c r="F14" s="373"/>
      <c r="G14" s="373"/>
      <c r="H14" s="373"/>
      <c r="I14" s="373"/>
      <c r="J14" s="373"/>
      <c r="K14" s="256"/>
    </row>
    <row r="15" spans="2:11" ht="15" customHeight="1">
      <c r="B15" s="259"/>
      <c r="C15" s="260"/>
      <c r="D15" s="373" t="s">
        <v>2</v>
      </c>
      <c r="E15" s="373"/>
      <c r="F15" s="373"/>
      <c r="G15" s="373"/>
      <c r="H15" s="373"/>
      <c r="I15" s="373"/>
      <c r="J15" s="373"/>
      <c r="K15" s="256"/>
    </row>
    <row r="16" spans="2:11" ht="15" customHeight="1">
      <c r="B16" s="259"/>
      <c r="C16" s="260"/>
      <c r="D16" s="260"/>
      <c r="E16" s="261" t="s">
        <v>3</v>
      </c>
      <c r="F16" s="373" t="s">
        <v>4</v>
      </c>
      <c r="G16" s="373"/>
      <c r="H16" s="373"/>
      <c r="I16" s="373"/>
      <c r="J16" s="373"/>
      <c r="K16" s="256"/>
    </row>
    <row r="17" spans="2:11" ht="15" customHeight="1">
      <c r="B17" s="259"/>
      <c r="C17" s="260"/>
      <c r="D17" s="260"/>
      <c r="E17" s="261" t="s">
        <v>250</v>
      </c>
      <c r="F17" s="373" t="s">
        <v>5</v>
      </c>
      <c r="G17" s="373"/>
      <c r="H17" s="373"/>
      <c r="I17" s="373"/>
      <c r="J17" s="373"/>
      <c r="K17" s="256"/>
    </row>
    <row r="18" spans="2:11" ht="15" customHeight="1">
      <c r="B18" s="259"/>
      <c r="C18" s="260"/>
      <c r="D18" s="260"/>
      <c r="E18" s="261" t="s">
        <v>6</v>
      </c>
      <c r="F18" s="373" t="s">
        <v>7</v>
      </c>
      <c r="G18" s="373"/>
      <c r="H18" s="373"/>
      <c r="I18" s="373"/>
      <c r="J18" s="373"/>
      <c r="K18" s="256"/>
    </row>
    <row r="19" spans="2:11" ht="15" customHeight="1">
      <c r="B19" s="259"/>
      <c r="C19" s="260"/>
      <c r="D19" s="260"/>
      <c r="E19" s="261" t="s">
        <v>8</v>
      </c>
      <c r="F19" s="373" t="s">
        <v>9</v>
      </c>
      <c r="G19" s="373"/>
      <c r="H19" s="373"/>
      <c r="I19" s="373"/>
      <c r="J19" s="373"/>
      <c r="K19" s="256"/>
    </row>
    <row r="20" spans="2:11" ht="15" customHeight="1">
      <c r="B20" s="259"/>
      <c r="C20" s="260"/>
      <c r="D20" s="260"/>
      <c r="E20" s="261" t="s">
        <v>10</v>
      </c>
      <c r="F20" s="373" t="s">
        <v>11</v>
      </c>
      <c r="G20" s="373"/>
      <c r="H20" s="373"/>
      <c r="I20" s="373"/>
      <c r="J20" s="373"/>
      <c r="K20" s="256"/>
    </row>
    <row r="21" spans="2:11" ht="15" customHeight="1">
      <c r="B21" s="259"/>
      <c r="C21" s="260"/>
      <c r="D21" s="260"/>
      <c r="E21" s="261" t="s">
        <v>12</v>
      </c>
      <c r="F21" s="373" t="s">
        <v>13</v>
      </c>
      <c r="G21" s="373"/>
      <c r="H21" s="373"/>
      <c r="I21" s="373"/>
      <c r="J21" s="373"/>
      <c r="K21" s="256"/>
    </row>
    <row r="22" spans="2:11" ht="12.75" customHeight="1">
      <c r="B22" s="259"/>
      <c r="C22" s="260"/>
      <c r="D22" s="260"/>
      <c r="E22" s="260"/>
      <c r="F22" s="260"/>
      <c r="G22" s="260"/>
      <c r="H22" s="260"/>
      <c r="I22" s="260"/>
      <c r="J22" s="260"/>
      <c r="K22" s="256"/>
    </row>
    <row r="23" spans="2:11" ht="15" customHeight="1">
      <c r="B23" s="259"/>
      <c r="C23" s="373" t="s">
        <v>168</v>
      </c>
      <c r="D23" s="373"/>
      <c r="E23" s="373"/>
      <c r="F23" s="373"/>
      <c r="G23" s="373"/>
      <c r="H23" s="373"/>
      <c r="I23" s="373"/>
      <c r="J23" s="373"/>
      <c r="K23" s="256"/>
    </row>
    <row r="24" spans="2:11" ht="15" customHeight="1">
      <c r="B24" s="259"/>
      <c r="C24" s="373" t="s">
        <v>14</v>
      </c>
      <c r="D24" s="373"/>
      <c r="E24" s="373"/>
      <c r="F24" s="373"/>
      <c r="G24" s="373"/>
      <c r="H24" s="373"/>
      <c r="I24" s="373"/>
      <c r="J24" s="373"/>
      <c r="K24" s="256"/>
    </row>
    <row r="25" spans="2:11" ht="15" customHeight="1">
      <c r="B25" s="259"/>
      <c r="C25" s="258"/>
      <c r="D25" s="373" t="s">
        <v>169</v>
      </c>
      <c r="E25" s="373"/>
      <c r="F25" s="373"/>
      <c r="G25" s="373"/>
      <c r="H25" s="373"/>
      <c r="I25" s="373"/>
      <c r="J25" s="373"/>
      <c r="K25" s="256"/>
    </row>
    <row r="26" spans="2:11" ht="15" customHeight="1">
      <c r="B26" s="259"/>
      <c r="C26" s="260"/>
      <c r="D26" s="373" t="s">
        <v>15</v>
      </c>
      <c r="E26" s="373"/>
      <c r="F26" s="373"/>
      <c r="G26" s="373"/>
      <c r="H26" s="373"/>
      <c r="I26" s="373"/>
      <c r="J26" s="373"/>
      <c r="K26" s="256"/>
    </row>
    <row r="27" spans="2:11" ht="12.75" customHeight="1">
      <c r="B27" s="259"/>
      <c r="C27" s="260"/>
      <c r="D27" s="260"/>
      <c r="E27" s="260"/>
      <c r="F27" s="260"/>
      <c r="G27" s="260"/>
      <c r="H27" s="260"/>
      <c r="I27" s="260"/>
      <c r="J27" s="260"/>
      <c r="K27" s="256"/>
    </row>
    <row r="28" spans="2:11" ht="15" customHeight="1">
      <c r="B28" s="259"/>
      <c r="C28" s="260"/>
      <c r="D28" s="373" t="s">
        <v>170</v>
      </c>
      <c r="E28" s="373"/>
      <c r="F28" s="373"/>
      <c r="G28" s="373"/>
      <c r="H28" s="373"/>
      <c r="I28" s="373"/>
      <c r="J28" s="373"/>
      <c r="K28" s="256"/>
    </row>
    <row r="29" spans="2:11" ht="15" customHeight="1">
      <c r="B29" s="259"/>
      <c r="C29" s="260"/>
      <c r="D29" s="373" t="s">
        <v>16</v>
      </c>
      <c r="E29" s="373"/>
      <c r="F29" s="373"/>
      <c r="G29" s="373"/>
      <c r="H29" s="373"/>
      <c r="I29" s="373"/>
      <c r="J29" s="373"/>
      <c r="K29" s="256"/>
    </row>
    <row r="30" spans="2:11" ht="12.75" customHeight="1">
      <c r="B30" s="259"/>
      <c r="C30" s="260"/>
      <c r="D30" s="260"/>
      <c r="E30" s="260"/>
      <c r="F30" s="260"/>
      <c r="G30" s="260"/>
      <c r="H30" s="260"/>
      <c r="I30" s="260"/>
      <c r="J30" s="260"/>
      <c r="K30" s="256"/>
    </row>
    <row r="31" spans="2:11" ht="15" customHeight="1">
      <c r="B31" s="259"/>
      <c r="C31" s="260"/>
      <c r="D31" s="373" t="s">
        <v>171</v>
      </c>
      <c r="E31" s="373"/>
      <c r="F31" s="373"/>
      <c r="G31" s="373"/>
      <c r="H31" s="373"/>
      <c r="I31" s="373"/>
      <c r="J31" s="373"/>
      <c r="K31" s="256"/>
    </row>
    <row r="32" spans="2:11" ht="15" customHeight="1">
      <c r="B32" s="259"/>
      <c r="C32" s="260"/>
      <c r="D32" s="373" t="s">
        <v>17</v>
      </c>
      <c r="E32" s="373"/>
      <c r="F32" s="373"/>
      <c r="G32" s="373"/>
      <c r="H32" s="373"/>
      <c r="I32" s="373"/>
      <c r="J32" s="373"/>
      <c r="K32" s="256"/>
    </row>
    <row r="33" spans="2:11" ht="15" customHeight="1">
      <c r="B33" s="259"/>
      <c r="C33" s="260"/>
      <c r="D33" s="373" t="s">
        <v>18</v>
      </c>
      <c r="E33" s="373"/>
      <c r="F33" s="373"/>
      <c r="G33" s="373"/>
      <c r="H33" s="373"/>
      <c r="I33" s="373"/>
      <c r="J33" s="373"/>
      <c r="K33" s="256"/>
    </row>
    <row r="34" spans="2:11" ht="15" customHeight="1">
      <c r="B34" s="259"/>
      <c r="C34" s="260"/>
      <c r="D34" s="258"/>
      <c r="E34" s="262" t="s">
        <v>314</v>
      </c>
      <c r="F34" s="258"/>
      <c r="G34" s="373" t="s">
        <v>19</v>
      </c>
      <c r="H34" s="373"/>
      <c r="I34" s="373"/>
      <c r="J34" s="373"/>
      <c r="K34" s="256"/>
    </row>
    <row r="35" spans="2:11" ht="30.75" customHeight="1">
      <c r="B35" s="259"/>
      <c r="C35" s="260"/>
      <c r="D35" s="258"/>
      <c r="E35" s="262" t="s">
        <v>20</v>
      </c>
      <c r="F35" s="258"/>
      <c r="G35" s="373" t="s">
        <v>21</v>
      </c>
      <c r="H35" s="373"/>
      <c r="I35" s="373"/>
      <c r="J35" s="373"/>
      <c r="K35" s="256"/>
    </row>
    <row r="36" spans="2:11" ht="15" customHeight="1">
      <c r="B36" s="259"/>
      <c r="C36" s="260"/>
      <c r="D36" s="258"/>
      <c r="E36" s="262" t="s">
        <v>225</v>
      </c>
      <c r="F36" s="258"/>
      <c r="G36" s="373" t="s">
        <v>22</v>
      </c>
      <c r="H36" s="373"/>
      <c r="I36" s="373"/>
      <c r="J36" s="373"/>
      <c r="K36" s="256"/>
    </row>
    <row r="37" spans="2:11" ht="15" customHeight="1">
      <c r="B37" s="259"/>
      <c r="C37" s="260"/>
      <c r="D37" s="258"/>
      <c r="E37" s="262" t="s">
        <v>315</v>
      </c>
      <c r="F37" s="258"/>
      <c r="G37" s="373" t="s">
        <v>23</v>
      </c>
      <c r="H37" s="373"/>
      <c r="I37" s="373"/>
      <c r="J37" s="373"/>
      <c r="K37" s="256"/>
    </row>
    <row r="38" spans="2:11" ht="15" customHeight="1">
      <c r="B38" s="259"/>
      <c r="C38" s="260"/>
      <c r="D38" s="258"/>
      <c r="E38" s="262" t="s">
        <v>316</v>
      </c>
      <c r="F38" s="258"/>
      <c r="G38" s="373" t="s">
        <v>24</v>
      </c>
      <c r="H38" s="373"/>
      <c r="I38" s="373"/>
      <c r="J38" s="373"/>
      <c r="K38" s="256"/>
    </row>
    <row r="39" spans="2:11" ht="15" customHeight="1">
      <c r="B39" s="259"/>
      <c r="C39" s="260"/>
      <c r="D39" s="258"/>
      <c r="E39" s="262" t="s">
        <v>317</v>
      </c>
      <c r="F39" s="258"/>
      <c r="G39" s="373" t="s">
        <v>25</v>
      </c>
      <c r="H39" s="373"/>
      <c r="I39" s="373"/>
      <c r="J39" s="373"/>
      <c r="K39" s="256"/>
    </row>
    <row r="40" spans="2:11" ht="15" customHeight="1">
      <c r="B40" s="259"/>
      <c r="C40" s="260"/>
      <c r="D40" s="258"/>
      <c r="E40" s="262" t="s">
        <v>26</v>
      </c>
      <c r="F40" s="258"/>
      <c r="G40" s="373" t="s">
        <v>27</v>
      </c>
      <c r="H40" s="373"/>
      <c r="I40" s="373"/>
      <c r="J40" s="373"/>
      <c r="K40" s="256"/>
    </row>
    <row r="41" spans="2:11" ht="15" customHeight="1">
      <c r="B41" s="259"/>
      <c r="C41" s="260"/>
      <c r="D41" s="258"/>
      <c r="E41" s="262"/>
      <c r="F41" s="258"/>
      <c r="G41" s="373" t="s">
        <v>28</v>
      </c>
      <c r="H41" s="373"/>
      <c r="I41" s="373"/>
      <c r="J41" s="373"/>
      <c r="K41" s="256"/>
    </row>
    <row r="42" spans="2:11" ht="15" customHeight="1">
      <c r="B42" s="259"/>
      <c r="C42" s="260"/>
      <c r="D42" s="258"/>
      <c r="E42" s="262" t="s">
        <v>29</v>
      </c>
      <c r="F42" s="258"/>
      <c r="G42" s="373" t="s">
        <v>30</v>
      </c>
      <c r="H42" s="373"/>
      <c r="I42" s="373"/>
      <c r="J42" s="373"/>
      <c r="K42" s="256"/>
    </row>
    <row r="43" spans="2:11" ht="15" customHeight="1">
      <c r="B43" s="259"/>
      <c r="C43" s="260"/>
      <c r="D43" s="258"/>
      <c r="E43" s="262" t="s">
        <v>319</v>
      </c>
      <c r="F43" s="258"/>
      <c r="G43" s="373" t="s">
        <v>31</v>
      </c>
      <c r="H43" s="373"/>
      <c r="I43" s="373"/>
      <c r="J43" s="373"/>
      <c r="K43" s="256"/>
    </row>
    <row r="44" spans="2:11" ht="12.75" customHeight="1">
      <c r="B44" s="259"/>
      <c r="C44" s="260"/>
      <c r="D44" s="258"/>
      <c r="E44" s="258"/>
      <c r="F44" s="258"/>
      <c r="G44" s="258"/>
      <c r="H44" s="258"/>
      <c r="I44" s="258"/>
      <c r="J44" s="258"/>
      <c r="K44" s="256"/>
    </row>
    <row r="45" spans="2:11" ht="15" customHeight="1">
      <c r="B45" s="259"/>
      <c r="C45" s="260"/>
      <c r="D45" s="373" t="s">
        <v>32</v>
      </c>
      <c r="E45" s="373"/>
      <c r="F45" s="373"/>
      <c r="G45" s="373"/>
      <c r="H45" s="373"/>
      <c r="I45" s="373"/>
      <c r="J45" s="373"/>
      <c r="K45" s="256"/>
    </row>
    <row r="46" spans="2:11" ht="15" customHeight="1">
      <c r="B46" s="259"/>
      <c r="C46" s="260"/>
      <c r="D46" s="260"/>
      <c r="E46" s="373" t="s">
        <v>33</v>
      </c>
      <c r="F46" s="373"/>
      <c r="G46" s="373"/>
      <c r="H46" s="373"/>
      <c r="I46" s="373"/>
      <c r="J46" s="373"/>
      <c r="K46" s="256"/>
    </row>
    <row r="47" spans="2:11" ht="15" customHeight="1">
      <c r="B47" s="259"/>
      <c r="C47" s="260"/>
      <c r="D47" s="260"/>
      <c r="E47" s="373" t="s">
        <v>34</v>
      </c>
      <c r="F47" s="373"/>
      <c r="G47" s="373"/>
      <c r="H47" s="373"/>
      <c r="I47" s="373"/>
      <c r="J47" s="373"/>
      <c r="K47" s="256"/>
    </row>
    <row r="48" spans="2:11" ht="15" customHeight="1">
      <c r="B48" s="259"/>
      <c r="C48" s="260"/>
      <c r="D48" s="260"/>
      <c r="E48" s="373" t="s">
        <v>35</v>
      </c>
      <c r="F48" s="373"/>
      <c r="G48" s="373"/>
      <c r="H48" s="373"/>
      <c r="I48" s="373"/>
      <c r="J48" s="373"/>
      <c r="K48" s="256"/>
    </row>
    <row r="49" spans="2:11" ht="15" customHeight="1">
      <c r="B49" s="259"/>
      <c r="C49" s="260"/>
      <c r="D49" s="373" t="s">
        <v>36</v>
      </c>
      <c r="E49" s="373"/>
      <c r="F49" s="373"/>
      <c r="G49" s="373"/>
      <c r="H49" s="373"/>
      <c r="I49" s="373"/>
      <c r="J49" s="373"/>
      <c r="K49" s="256"/>
    </row>
    <row r="50" spans="2:11" ht="25.5" customHeight="1">
      <c r="B50" s="255"/>
      <c r="C50" s="377" t="s">
        <v>37</v>
      </c>
      <c r="D50" s="377"/>
      <c r="E50" s="377"/>
      <c r="F50" s="377"/>
      <c r="G50" s="377"/>
      <c r="H50" s="377"/>
      <c r="I50" s="377"/>
      <c r="J50" s="377"/>
      <c r="K50" s="256"/>
    </row>
    <row r="51" spans="2:11" ht="5.25" customHeight="1">
      <c r="B51" s="255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5"/>
      <c r="C52" s="373" t="s">
        <v>38</v>
      </c>
      <c r="D52" s="373"/>
      <c r="E52" s="373"/>
      <c r="F52" s="373"/>
      <c r="G52" s="373"/>
      <c r="H52" s="373"/>
      <c r="I52" s="373"/>
      <c r="J52" s="373"/>
      <c r="K52" s="256"/>
    </row>
    <row r="53" spans="2:11" ht="15" customHeight="1">
      <c r="B53" s="255"/>
      <c r="C53" s="373" t="s">
        <v>39</v>
      </c>
      <c r="D53" s="373"/>
      <c r="E53" s="373"/>
      <c r="F53" s="373"/>
      <c r="G53" s="373"/>
      <c r="H53" s="373"/>
      <c r="I53" s="373"/>
      <c r="J53" s="373"/>
      <c r="K53" s="256"/>
    </row>
    <row r="54" spans="2:11" ht="12.75" customHeight="1">
      <c r="B54" s="255"/>
      <c r="C54" s="258"/>
      <c r="D54" s="258"/>
      <c r="E54" s="258"/>
      <c r="F54" s="258"/>
      <c r="G54" s="258"/>
      <c r="H54" s="258"/>
      <c r="I54" s="258"/>
      <c r="J54" s="258"/>
      <c r="K54" s="256"/>
    </row>
    <row r="55" spans="2:11" ht="15" customHeight="1">
      <c r="B55" s="255"/>
      <c r="C55" s="373" t="s">
        <v>40</v>
      </c>
      <c r="D55" s="373"/>
      <c r="E55" s="373"/>
      <c r="F55" s="373"/>
      <c r="G55" s="373"/>
      <c r="H55" s="373"/>
      <c r="I55" s="373"/>
      <c r="J55" s="373"/>
      <c r="K55" s="256"/>
    </row>
    <row r="56" spans="2:11" ht="15" customHeight="1">
      <c r="B56" s="255"/>
      <c r="C56" s="260"/>
      <c r="D56" s="373" t="s">
        <v>41</v>
      </c>
      <c r="E56" s="373"/>
      <c r="F56" s="373"/>
      <c r="G56" s="373"/>
      <c r="H56" s="373"/>
      <c r="I56" s="373"/>
      <c r="J56" s="373"/>
      <c r="K56" s="256"/>
    </row>
    <row r="57" spans="2:11" ht="15" customHeight="1">
      <c r="B57" s="255"/>
      <c r="C57" s="260"/>
      <c r="D57" s="373" t="s">
        <v>42</v>
      </c>
      <c r="E57" s="373"/>
      <c r="F57" s="373"/>
      <c r="G57" s="373"/>
      <c r="H57" s="373"/>
      <c r="I57" s="373"/>
      <c r="J57" s="373"/>
      <c r="K57" s="256"/>
    </row>
    <row r="58" spans="2:11" ht="15" customHeight="1">
      <c r="B58" s="255"/>
      <c r="C58" s="260"/>
      <c r="D58" s="373" t="s">
        <v>43</v>
      </c>
      <c r="E58" s="373"/>
      <c r="F58" s="373"/>
      <c r="G58" s="373"/>
      <c r="H58" s="373"/>
      <c r="I58" s="373"/>
      <c r="J58" s="373"/>
      <c r="K58" s="256"/>
    </row>
    <row r="59" spans="2:11" ht="15" customHeight="1">
      <c r="B59" s="255"/>
      <c r="C59" s="260"/>
      <c r="D59" s="373" t="s">
        <v>44</v>
      </c>
      <c r="E59" s="373"/>
      <c r="F59" s="373"/>
      <c r="G59" s="373"/>
      <c r="H59" s="373"/>
      <c r="I59" s="373"/>
      <c r="J59" s="373"/>
      <c r="K59" s="256"/>
    </row>
    <row r="60" spans="2:11" ht="15" customHeight="1">
      <c r="B60" s="255"/>
      <c r="C60" s="260"/>
      <c r="D60" s="376" t="s">
        <v>45</v>
      </c>
      <c r="E60" s="376"/>
      <c r="F60" s="376"/>
      <c r="G60" s="376"/>
      <c r="H60" s="376"/>
      <c r="I60" s="376"/>
      <c r="J60" s="376"/>
      <c r="K60" s="256"/>
    </row>
    <row r="61" spans="2:11" ht="15" customHeight="1">
      <c r="B61" s="255"/>
      <c r="C61" s="260"/>
      <c r="D61" s="373" t="s">
        <v>46</v>
      </c>
      <c r="E61" s="373"/>
      <c r="F61" s="373"/>
      <c r="G61" s="373"/>
      <c r="H61" s="373"/>
      <c r="I61" s="373"/>
      <c r="J61" s="373"/>
      <c r="K61" s="256"/>
    </row>
    <row r="62" spans="2:11" ht="12.75" customHeight="1">
      <c r="B62" s="255"/>
      <c r="C62" s="260"/>
      <c r="D62" s="260"/>
      <c r="E62" s="263"/>
      <c r="F62" s="260"/>
      <c r="G62" s="260"/>
      <c r="H62" s="260"/>
      <c r="I62" s="260"/>
      <c r="J62" s="260"/>
      <c r="K62" s="256"/>
    </row>
    <row r="63" spans="2:11" ht="15" customHeight="1">
      <c r="B63" s="255"/>
      <c r="C63" s="260"/>
      <c r="D63" s="373" t="s">
        <v>47</v>
      </c>
      <c r="E63" s="373"/>
      <c r="F63" s="373"/>
      <c r="G63" s="373"/>
      <c r="H63" s="373"/>
      <c r="I63" s="373"/>
      <c r="J63" s="373"/>
      <c r="K63" s="256"/>
    </row>
    <row r="64" spans="2:11" ht="15" customHeight="1">
      <c r="B64" s="255"/>
      <c r="C64" s="260"/>
      <c r="D64" s="376" t="s">
        <v>48</v>
      </c>
      <c r="E64" s="376"/>
      <c r="F64" s="376"/>
      <c r="G64" s="376"/>
      <c r="H64" s="376"/>
      <c r="I64" s="376"/>
      <c r="J64" s="376"/>
      <c r="K64" s="256"/>
    </row>
    <row r="65" spans="2:11" ht="15" customHeight="1">
      <c r="B65" s="255"/>
      <c r="C65" s="260"/>
      <c r="D65" s="373" t="s">
        <v>49</v>
      </c>
      <c r="E65" s="373"/>
      <c r="F65" s="373"/>
      <c r="G65" s="373"/>
      <c r="H65" s="373"/>
      <c r="I65" s="373"/>
      <c r="J65" s="373"/>
      <c r="K65" s="256"/>
    </row>
    <row r="66" spans="2:11" ht="15" customHeight="1">
      <c r="B66" s="255"/>
      <c r="C66" s="260"/>
      <c r="D66" s="373" t="s">
        <v>50</v>
      </c>
      <c r="E66" s="373"/>
      <c r="F66" s="373"/>
      <c r="G66" s="373"/>
      <c r="H66" s="373"/>
      <c r="I66" s="373"/>
      <c r="J66" s="373"/>
      <c r="K66" s="256"/>
    </row>
    <row r="67" spans="2:11" ht="15" customHeight="1">
      <c r="B67" s="255"/>
      <c r="C67" s="260"/>
      <c r="D67" s="373" t="s">
        <v>51</v>
      </c>
      <c r="E67" s="373"/>
      <c r="F67" s="373"/>
      <c r="G67" s="373"/>
      <c r="H67" s="373"/>
      <c r="I67" s="373"/>
      <c r="J67" s="373"/>
      <c r="K67" s="256"/>
    </row>
    <row r="68" spans="2:11" ht="15" customHeight="1">
      <c r="B68" s="255"/>
      <c r="C68" s="260"/>
      <c r="D68" s="373" t="s">
        <v>52</v>
      </c>
      <c r="E68" s="373"/>
      <c r="F68" s="373"/>
      <c r="G68" s="373"/>
      <c r="H68" s="373"/>
      <c r="I68" s="373"/>
      <c r="J68" s="373"/>
      <c r="K68" s="256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372" t="s">
        <v>1181</v>
      </c>
      <c r="D73" s="372"/>
      <c r="E73" s="372"/>
      <c r="F73" s="372"/>
      <c r="G73" s="372"/>
      <c r="H73" s="372"/>
      <c r="I73" s="372"/>
      <c r="J73" s="372"/>
      <c r="K73" s="273"/>
    </row>
    <row r="74" spans="2:11" ht="17.25" customHeight="1">
      <c r="B74" s="272"/>
      <c r="C74" s="274" t="s">
        <v>53</v>
      </c>
      <c r="D74" s="274"/>
      <c r="E74" s="274"/>
      <c r="F74" s="274" t="s">
        <v>54</v>
      </c>
      <c r="G74" s="275"/>
      <c r="H74" s="274" t="s">
        <v>315</v>
      </c>
      <c r="I74" s="274" t="s">
        <v>229</v>
      </c>
      <c r="J74" s="274" t="s">
        <v>55</v>
      </c>
      <c r="K74" s="273"/>
    </row>
    <row r="75" spans="2:11" ht="17.25" customHeight="1">
      <c r="B75" s="272"/>
      <c r="C75" s="276" t="s">
        <v>56</v>
      </c>
      <c r="D75" s="276"/>
      <c r="E75" s="276"/>
      <c r="F75" s="277" t="s">
        <v>57</v>
      </c>
      <c r="G75" s="278"/>
      <c r="H75" s="276"/>
      <c r="I75" s="276"/>
      <c r="J75" s="276" t="s">
        <v>58</v>
      </c>
      <c r="K75" s="273"/>
    </row>
    <row r="76" spans="2:11" ht="5.25" customHeight="1">
      <c r="B76" s="272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2"/>
      <c r="C77" s="262" t="s">
        <v>225</v>
      </c>
      <c r="D77" s="279"/>
      <c r="E77" s="279"/>
      <c r="F77" s="281" t="s">
        <v>59</v>
      </c>
      <c r="G77" s="280"/>
      <c r="H77" s="262" t="s">
        <v>60</v>
      </c>
      <c r="I77" s="262" t="s">
        <v>61</v>
      </c>
      <c r="J77" s="262">
        <v>20</v>
      </c>
      <c r="K77" s="273"/>
    </row>
    <row r="78" spans="2:11" ht="15" customHeight="1">
      <c r="B78" s="272"/>
      <c r="C78" s="262" t="s">
        <v>62</v>
      </c>
      <c r="D78" s="262"/>
      <c r="E78" s="262"/>
      <c r="F78" s="281" t="s">
        <v>59</v>
      </c>
      <c r="G78" s="280"/>
      <c r="H78" s="262" t="s">
        <v>63</v>
      </c>
      <c r="I78" s="262" t="s">
        <v>61</v>
      </c>
      <c r="J78" s="262">
        <v>120</v>
      </c>
      <c r="K78" s="273"/>
    </row>
    <row r="79" spans="2:11" ht="15" customHeight="1">
      <c r="B79" s="282"/>
      <c r="C79" s="262" t="s">
        <v>64</v>
      </c>
      <c r="D79" s="262"/>
      <c r="E79" s="262"/>
      <c r="F79" s="281" t="s">
        <v>65</v>
      </c>
      <c r="G79" s="280"/>
      <c r="H79" s="262" t="s">
        <v>66</v>
      </c>
      <c r="I79" s="262" t="s">
        <v>61</v>
      </c>
      <c r="J79" s="262">
        <v>50</v>
      </c>
      <c r="K79" s="273"/>
    </row>
    <row r="80" spans="2:11" ht="15" customHeight="1">
      <c r="B80" s="282"/>
      <c r="C80" s="262" t="s">
        <v>67</v>
      </c>
      <c r="D80" s="262"/>
      <c r="E80" s="262"/>
      <c r="F80" s="281" t="s">
        <v>59</v>
      </c>
      <c r="G80" s="280"/>
      <c r="H80" s="262" t="s">
        <v>68</v>
      </c>
      <c r="I80" s="262" t="s">
        <v>69</v>
      </c>
      <c r="J80" s="262"/>
      <c r="K80" s="273"/>
    </row>
    <row r="81" spans="2:11" ht="15" customHeight="1">
      <c r="B81" s="282"/>
      <c r="C81" s="283" t="s">
        <v>70</v>
      </c>
      <c r="D81" s="283"/>
      <c r="E81" s="283"/>
      <c r="F81" s="284" t="s">
        <v>65</v>
      </c>
      <c r="G81" s="283"/>
      <c r="H81" s="283" t="s">
        <v>71</v>
      </c>
      <c r="I81" s="283" t="s">
        <v>61</v>
      </c>
      <c r="J81" s="283">
        <v>15</v>
      </c>
      <c r="K81" s="273"/>
    </row>
    <row r="82" spans="2:11" ht="15" customHeight="1">
      <c r="B82" s="282"/>
      <c r="C82" s="283" t="s">
        <v>72</v>
      </c>
      <c r="D82" s="283"/>
      <c r="E82" s="283"/>
      <c r="F82" s="284" t="s">
        <v>65</v>
      </c>
      <c r="G82" s="283"/>
      <c r="H82" s="283" t="s">
        <v>73</v>
      </c>
      <c r="I82" s="283" t="s">
        <v>61</v>
      </c>
      <c r="J82" s="283">
        <v>15</v>
      </c>
      <c r="K82" s="273"/>
    </row>
    <row r="83" spans="2:11" ht="15" customHeight="1">
      <c r="B83" s="282"/>
      <c r="C83" s="283" t="s">
        <v>74</v>
      </c>
      <c r="D83" s="283"/>
      <c r="E83" s="283"/>
      <c r="F83" s="284" t="s">
        <v>65</v>
      </c>
      <c r="G83" s="283"/>
      <c r="H83" s="283" t="s">
        <v>75</v>
      </c>
      <c r="I83" s="283" t="s">
        <v>61</v>
      </c>
      <c r="J83" s="283">
        <v>20</v>
      </c>
      <c r="K83" s="273"/>
    </row>
    <row r="84" spans="2:11" ht="15" customHeight="1">
      <c r="B84" s="282"/>
      <c r="C84" s="283" t="s">
        <v>76</v>
      </c>
      <c r="D84" s="283"/>
      <c r="E84" s="283"/>
      <c r="F84" s="284" t="s">
        <v>65</v>
      </c>
      <c r="G84" s="283"/>
      <c r="H84" s="283" t="s">
        <v>77</v>
      </c>
      <c r="I84" s="283" t="s">
        <v>61</v>
      </c>
      <c r="J84" s="283">
        <v>20</v>
      </c>
      <c r="K84" s="273"/>
    </row>
    <row r="85" spans="2:11" ht="15" customHeight="1">
      <c r="B85" s="282"/>
      <c r="C85" s="262" t="s">
        <v>78</v>
      </c>
      <c r="D85" s="262"/>
      <c r="E85" s="262"/>
      <c r="F85" s="281" t="s">
        <v>65</v>
      </c>
      <c r="G85" s="280"/>
      <c r="H85" s="262" t="s">
        <v>79</v>
      </c>
      <c r="I85" s="262" t="s">
        <v>61</v>
      </c>
      <c r="J85" s="262">
        <v>50</v>
      </c>
      <c r="K85" s="273"/>
    </row>
    <row r="86" spans="2:11" ht="15" customHeight="1">
      <c r="B86" s="282"/>
      <c r="C86" s="262" t="s">
        <v>80</v>
      </c>
      <c r="D86" s="262"/>
      <c r="E86" s="262"/>
      <c r="F86" s="281" t="s">
        <v>65</v>
      </c>
      <c r="G86" s="280"/>
      <c r="H86" s="262" t="s">
        <v>81</v>
      </c>
      <c r="I86" s="262" t="s">
        <v>61</v>
      </c>
      <c r="J86" s="262">
        <v>20</v>
      </c>
      <c r="K86" s="273"/>
    </row>
    <row r="87" spans="2:11" ht="15" customHeight="1">
      <c r="B87" s="282"/>
      <c r="C87" s="262" t="s">
        <v>82</v>
      </c>
      <c r="D87" s="262"/>
      <c r="E87" s="262"/>
      <c r="F87" s="281" t="s">
        <v>65</v>
      </c>
      <c r="G87" s="280"/>
      <c r="H87" s="262" t="s">
        <v>83</v>
      </c>
      <c r="I87" s="262" t="s">
        <v>61</v>
      </c>
      <c r="J87" s="262">
        <v>20</v>
      </c>
      <c r="K87" s="273"/>
    </row>
    <row r="88" spans="2:11" ht="15" customHeight="1">
      <c r="B88" s="282"/>
      <c r="C88" s="262" t="s">
        <v>84</v>
      </c>
      <c r="D88" s="262"/>
      <c r="E88" s="262"/>
      <c r="F88" s="281" t="s">
        <v>65</v>
      </c>
      <c r="G88" s="280"/>
      <c r="H88" s="262" t="s">
        <v>85</v>
      </c>
      <c r="I88" s="262" t="s">
        <v>61</v>
      </c>
      <c r="J88" s="262">
        <v>50</v>
      </c>
      <c r="K88" s="273"/>
    </row>
    <row r="89" spans="2:11" ht="15" customHeight="1">
      <c r="B89" s="282"/>
      <c r="C89" s="262" t="s">
        <v>86</v>
      </c>
      <c r="D89" s="262"/>
      <c r="E89" s="262"/>
      <c r="F89" s="281" t="s">
        <v>65</v>
      </c>
      <c r="G89" s="280"/>
      <c r="H89" s="262" t="s">
        <v>86</v>
      </c>
      <c r="I89" s="262" t="s">
        <v>61</v>
      </c>
      <c r="J89" s="262">
        <v>50</v>
      </c>
      <c r="K89" s="273"/>
    </row>
    <row r="90" spans="2:11" ht="15" customHeight="1">
      <c r="B90" s="282"/>
      <c r="C90" s="262" t="s">
        <v>320</v>
      </c>
      <c r="D90" s="262"/>
      <c r="E90" s="262"/>
      <c r="F90" s="281" t="s">
        <v>65</v>
      </c>
      <c r="G90" s="280"/>
      <c r="H90" s="262" t="s">
        <v>87</v>
      </c>
      <c r="I90" s="262" t="s">
        <v>61</v>
      </c>
      <c r="J90" s="262">
        <v>255</v>
      </c>
      <c r="K90" s="273"/>
    </row>
    <row r="91" spans="2:11" ht="15" customHeight="1">
      <c r="B91" s="282"/>
      <c r="C91" s="262" t="s">
        <v>88</v>
      </c>
      <c r="D91" s="262"/>
      <c r="E91" s="262"/>
      <c r="F91" s="281" t="s">
        <v>59</v>
      </c>
      <c r="G91" s="280"/>
      <c r="H91" s="262" t="s">
        <v>89</v>
      </c>
      <c r="I91" s="262" t="s">
        <v>90</v>
      </c>
      <c r="J91" s="262"/>
      <c r="K91" s="273"/>
    </row>
    <row r="92" spans="2:11" ht="15" customHeight="1">
      <c r="B92" s="282"/>
      <c r="C92" s="262" t="s">
        <v>91</v>
      </c>
      <c r="D92" s="262"/>
      <c r="E92" s="262"/>
      <c r="F92" s="281" t="s">
        <v>59</v>
      </c>
      <c r="G92" s="280"/>
      <c r="H92" s="262" t="s">
        <v>92</v>
      </c>
      <c r="I92" s="262" t="s">
        <v>93</v>
      </c>
      <c r="J92" s="262"/>
      <c r="K92" s="273"/>
    </row>
    <row r="93" spans="2:11" ht="15" customHeight="1">
      <c r="B93" s="282"/>
      <c r="C93" s="262" t="s">
        <v>94</v>
      </c>
      <c r="D93" s="262"/>
      <c r="E93" s="262"/>
      <c r="F93" s="281" t="s">
        <v>59</v>
      </c>
      <c r="G93" s="280"/>
      <c r="H93" s="262" t="s">
        <v>94</v>
      </c>
      <c r="I93" s="262" t="s">
        <v>93</v>
      </c>
      <c r="J93" s="262"/>
      <c r="K93" s="273"/>
    </row>
    <row r="94" spans="2:11" ht="15" customHeight="1">
      <c r="B94" s="282"/>
      <c r="C94" s="262" t="s">
        <v>210</v>
      </c>
      <c r="D94" s="262"/>
      <c r="E94" s="262"/>
      <c r="F94" s="281" t="s">
        <v>59</v>
      </c>
      <c r="G94" s="280"/>
      <c r="H94" s="262" t="s">
        <v>95</v>
      </c>
      <c r="I94" s="262" t="s">
        <v>93</v>
      </c>
      <c r="J94" s="262"/>
      <c r="K94" s="273"/>
    </row>
    <row r="95" spans="2:11" ht="15" customHeight="1">
      <c r="B95" s="282"/>
      <c r="C95" s="262" t="s">
        <v>220</v>
      </c>
      <c r="D95" s="262"/>
      <c r="E95" s="262"/>
      <c r="F95" s="281" t="s">
        <v>59</v>
      </c>
      <c r="G95" s="280"/>
      <c r="H95" s="262" t="s">
        <v>96</v>
      </c>
      <c r="I95" s="262" t="s">
        <v>93</v>
      </c>
      <c r="J95" s="262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372" t="s">
        <v>97</v>
      </c>
      <c r="D100" s="372"/>
      <c r="E100" s="372"/>
      <c r="F100" s="372"/>
      <c r="G100" s="372"/>
      <c r="H100" s="372"/>
      <c r="I100" s="372"/>
      <c r="J100" s="372"/>
      <c r="K100" s="273"/>
    </row>
    <row r="101" spans="2:11" ht="17.25" customHeight="1">
      <c r="B101" s="272"/>
      <c r="C101" s="274" t="s">
        <v>53</v>
      </c>
      <c r="D101" s="274"/>
      <c r="E101" s="274"/>
      <c r="F101" s="274" t="s">
        <v>54</v>
      </c>
      <c r="G101" s="275"/>
      <c r="H101" s="274" t="s">
        <v>315</v>
      </c>
      <c r="I101" s="274" t="s">
        <v>229</v>
      </c>
      <c r="J101" s="274" t="s">
        <v>55</v>
      </c>
      <c r="K101" s="273"/>
    </row>
    <row r="102" spans="2:11" ht="17.25" customHeight="1">
      <c r="B102" s="272"/>
      <c r="C102" s="276" t="s">
        <v>56</v>
      </c>
      <c r="D102" s="276"/>
      <c r="E102" s="276"/>
      <c r="F102" s="277" t="s">
        <v>57</v>
      </c>
      <c r="G102" s="278"/>
      <c r="H102" s="276"/>
      <c r="I102" s="276"/>
      <c r="J102" s="276" t="s">
        <v>58</v>
      </c>
      <c r="K102" s="273"/>
    </row>
    <row r="103" spans="2:11" ht="5.25" customHeight="1">
      <c r="B103" s="272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2"/>
      <c r="C104" s="262" t="s">
        <v>225</v>
      </c>
      <c r="D104" s="279"/>
      <c r="E104" s="279"/>
      <c r="F104" s="281" t="s">
        <v>59</v>
      </c>
      <c r="G104" s="290"/>
      <c r="H104" s="262" t="s">
        <v>98</v>
      </c>
      <c r="I104" s="262" t="s">
        <v>61</v>
      </c>
      <c r="J104" s="262">
        <v>20</v>
      </c>
      <c r="K104" s="273"/>
    </row>
    <row r="105" spans="2:11" ht="15" customHeight="1">
      <c r="B105" s="272"/>
      <c r="C105" s="262" t="s">
        <v>62</v>
      </c>
      <c r="D105" s="262"/>
      <c r="E105" s="262"/>
      <c r="F105" s="281" t="s">
        <v>59</v>
      </c>
      <c r="G105" s="262"/>
      <c r="H105" s="262" t="s">
        <v>98</v>
      </c>
      <c r="I105" s="262" t="s">
        <v>61</v>
      </c>
      <c r="J105" s="262">
        <v>120</v>
      </c>
      <c r="K105" s="273"/>
    </row>
    <row r="106" spans="2:11" ht="15" customHeight="1">
      <c r="B106" s="282"/>
      <c r="C106" s="262" t="s">
        <v>64</v>
      </c>
      <c r="D106" s="262"/>
      <c r="E106" s="262"/>
      <c r="F106" s="281" t="s">
        <v>65</v>
      </c>
      <c r="G106" s="262"/>
      <c r="H106" s="262" t="s">
        <v>98</v>
      </c>
      <c r="I106" s="262" t="s">
        <v>61</v>
      </c>
      <c r="J106" s="262">
        <v>50</v>
      </c>
      <c r="K106" s="273"/>
    </row>
    <row r="107" spans="2:11" ht="15" customHeight="1">
      <c r="B107" s="282"/>
      <c r="C107" s="262" t="s">
        <v>67</v>
      </c>
      <c r="D107" s="262"/>
      <c r="E107" s="262"/>
      <c r="F107" s="281" t="s">
        <v>59</v>
      </c>
      <c r="G107" s="262"/>
      <c r="H107" s="262" t="s">
        <v>98</v>
      </c>
      <c r="I107" s="262" t="s">
        <v>69</v>
      </c>
      <c r="J107" s="262"/>
      <c r="K107" s="273"/>
    </row>
    <row r="108" spans="2:11" ht="15" customHeight="1">
      <c r="B108" s="282"/>
      <c r="C108" s="262" t="s">
        <v>78</v>
      </c>
      <c r="D108" s="262"/>
      <c r="E108" s="262"/>
      <c r="F108" s="281" t="s">
        <v>65</v>
      </c>
      <c r="G108" s="262"/>
      <c r="H108" s="262" t="s">
        <v>98</v>
      </c>
      <c r="I108" s="262" t="s">
        <v>61</v>
      </c>
      <c r="J108" s="262">
        <v>50</v>
      </c>
      <c r="K108" s="273"/>
    </row>
    <row r="109" spans="2:11" ht="15" customHeight="1">
      <c r="B109" s="282"/>
      <c r="C109" s="262" t="s">
        <v>86</v>
      </c>
      <c r="D109" s="262"/>
      <c r="E109" s="262"/>
      <c r="F109" s="281" t="s">
        <v>65</v>
      </c>
      <c r="G109" s="262"/>
      <c r="H109" s="262" t="s">
        <v>98</v>
      </c>
      <c r="I109" s="262" t="s">
        <v>61</v>
      </c>
      <c r="J109" s="262">
        <v>50</v>
      </c>
      <c r="K109" s="273"/>
    </row>
    <row r="110" spans="2:11" ht="15" customHeight="1">
      <c r="B110" s="282"/>
      <c r="C110" s="262" t="s">
        <v>84</v>
      </c>
      <c r="D110" s="262"/>
      <c r="E110" s="262"/>
      <c r="F110" s="281" t="s">
        <v>65</v>
      </c>
      <c r="G110" s="262"/>
      <c r="H110" s="262" t="s">
        <v>98</v>
      </c>
      <c r="I110" s="262" t="s">
        <v>61</v>
      </c>
      <c r="J110" s="262">
        <v>50</v>
      </c>
      <c r="K110" s="273"/>
    </row>
    <row r="111" spans="2:11" ht="15" customHeight="1">
      <c r="B111" s="282"/>
      <c r="C111" s="262" t="s">
        <v>225</v>
      </c>
      <c r="D111" s="262"/>
      <c r="E111" s="262"/>
      <c r="F111" s="281" t="s">
        <v>59</v>
      </c>
      <c r="G111" s="262"/>
      <c r="H111" s="262" t="s">
        <v>99</v>
      </c>
      <c r="I111" s="262" t="s">
        <v>61</v>
      </c>
      <c r="J111" s="262">
        <v>20</v>
      </c>
      <c r="K111" s="273"/>
    </row>
    <row r="112" spans="2:11" ht="15" customHeight="1">
      <c r="B112" s="282"/>
      <c r="C112" s="262" t="s">
        <v>100</v>
      </c>
      <c r="D112" s="262"/>
      <c r="E112" s="262"/>
      <c r="F112" s="281" t="s">
        <v>59</v>
      </c>
      <c r="G112" s="262"/>
      <c r="H112" s="262" t="s">
        <v>101</v>
      </c>
      <c r="I112" s="262" t="s">
        <v>61</v>
      </c>
      <c r="J112" s="262">
        <v>120</v>
      </c>
      <c r="K112" s="273"/>
    </row>
    <row r="113" spans="2:11" ht="15" customHeight="1">
      <c r="B113" s="282"/>
      <c r="C113" s="262" t="s">
        <v>210</v>
      </c>
      <c r="D113" s="262"/>
      <c r="E113" s="262"/>
      <c r="F113" s="281" t="s">
        <v>59</v>
      </c>
      <c r="G113" s="262"/>
      <c r="H113" s="262" t="s">
        <v>102</v>
      </c>
      <c r="I113" s="262" t="s">
        <v>93</v>
      </c>
      <c r="J113" s="262"/>
      <c r="K113" s="273"/>
    </row>
    <row r="114" spans="2:11" ht="15" customHeight="1">
      <c r="B114" s="282"/>
      <c r="C114" s="262" t="s">
        <v>220</v>
      </c>
      <c r="D114" s="262"/>
      <c r="E114" s="262"/>
      <c r="F114" s="281" t="s">
        <v>59</v>
      </c>
      <c r="G114" s="262"/>
      <c r="H114" s="262" t="s">
        <v>103</v>
      </c>
      <c r="I114" s="262" t="s">
        <v>93</v>
      </c>
      <c r="J114" s="262"/>
      <c r="K114" s="273"/>
    </row>
    <row r="115" spans="2:11" ht="15" customHeight="1">
      <c r="B115" s="282"/>
      <c r="C115" s="262" t="s">
        <v>229</v>
      </c>
      <c r="D115" s="262"/>
      <c r="E115" s="262"/>
      <c r="F115" s="281" t="s">
        <v>59</v>
      </c>
      <c r="G115" s="262"/>
      <c r="H115" s="262" t="s">
        <v>104</v>
      </c>
      <c r="I115" s="262" t="s">
        <v>105</v>
      </c>
      <c r="J115" s="262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8"/>
      <c r="D117" s="258"/>
      <c r="E117" s="258"/>
      <c r="F117" s="293"/>
      <c r="G117" s="258"/>
      <c r="H117" s="258"/>
      <c r="I117" s="258"/>
      <c r="J117" s="258"/>
      <c r="K117" s="292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375" t="s">
        <v>106</v>
      </c>
      <c r="D120" s="375"/>
      <c r="E120" s="375"/>
      <c r="F120" s="375"/>
      <c r="G120" s="375"/>
      <c r="H120" s="375"/>
      <c r="I120" s="375"/>
      <c r="J120" s="375"/>
      <c r="K120" s="298"/>
    </row>
    <row r="121" spans="2:11" ht="17.25" customHeight="1">
      <c r="B121" s="299"/>
      <c r="C121" s="274" t="s">
        <v>53</v>
      </c>
      <c r="D121" s="274"/>
      <c r="E121" s="274"/>
      <c r="F121" s="274" t="s">
        <v>54</v>
      </c>
      <c r="G121" s="275"/>
      <c r="H121" s="274" t="s">
        <v>315</v>
      </c>
      <c r="I121" s="274" t="s">
        <v>229</v>
      </c>
      <c r="J121" s="274" t="s">
        <v>55</v>
      </c>
      <c r="K121" s="300"/>
    </row>
    <row r="122" spans="2:11" ht="17.25" customHeight="1">
      <c r="B122" s="299"/>
      <c r="C122" s="276" t="s">
        <v>56</v>
      </c>
      <c r="D122" s="276"/>
      <c r="E122" s="276"/>
      <c r="F122" s="277" t="s">
        <v>57</v>
      </c>
      <c r="G122" s="278"/>
      <c r="H122" s="276"/>
      <c r="I122" s="276"/>
      <c r="J122" s="276" t="s">
        <v>58</v>
      </c>
      <c r="K122" s="300"/>
    </row>
    <row r="123" spans="2:11" ht="5.25" customHeight="1">
      <c r="B123" s="301"/>
      <c r="C123" s="279"/>
      <c r="D123" s="279"/>
      <c r="E123" s="279"/>
      <c r="F123" s="279"/>
      <c r="G123" s="262"/>
      <c r="H123" s="279"/>
      <c r="I123" s="279"/>
      <c r="J123" s="279"/>
      <c r="K123" s="302"/>
    </row>
    <row r="124" spans="2:11" ht="15" customHeight="1">
      <c r="B124" s="301"/>
      <c r="C124" s="262" t="s">
        <v>62</v>
      </c>
      <c r="D124" s="279"/>
      <c r="E124" s="279"/>
      <c r="F124" s="281" t="s">
        <v>59</v>
      </c>
      <c r="G124" s="262"/>
      <c r="H124" s="262" t="s">
        <v>98</v>
      </c>
      <c r="I124" s="262" t="s">
        <v>61</v>
      </c>
      <c r="J124" s="262">
        <v>120</v>
      </c>
      <c r="K124" s="303"/>
    </row>
    <row r="125" spans="2:11" ht="15" customHeight="1">
      <c r="B125" s="301"/>
      <c r="C125" s="262" t="s">
        <v>107</v>
      </c>
      <c r="D125" s="262"/>
      <c r="E125" s="262"/>
      <c r="F125" s="281" t="s">
        <v>59</v>
      </c>
      <c r="G125" s="262"/>
      <c r="H125" s="262" t="s">
        <v>108</v>
      </c>
      <c r="I125" s="262" t="s">
        <v>61</v>
      </c>
      <c r="J125" s="262" t="s">
        <v>109</v>
      </c>
      <c r="K125" s="303"/>
    </row>
    <row r="126" spans="2:11" ht="15" customHeight="1">
      <c r="B126" s="301"/>
      <c r="C126" s="262" t="s">
        <v>12</v>
      </c>
      <c r="D126" s="262"/>
      <c r="E126" s="262"/>
      <c r="F126" s="281" t="s">
        <v>59</v>
      </c>
      <c r="G126" s="262"/>
      <c r="H126" s="262" t="s">
        <v>110</v>
      </c>
      <c r="I126" s="262" t="s">
        <v>61</v>
      </c>
      <c r="J126" s="262" t="s">
        <v>109</v>
      </c>
      <c r="K126" s="303"/>
    </row>
    <row r="127" spans="2:11" ht="15" customHeight="1">
      <c r="B127" s="301"/>
      <c r="C127" s="262" t="s">
        <v>70</v>
      </c>
      <c r="D127" s="262"/>
      <c r="E127" s="262"/>
      <c r="F127" s="281" t="s">
        <v>65</v>
      </c>
      <c r="G127" s="262"/>
      <c r="H127" s="262" t="s">
        <v>71</v>
      </c>
      <c r="I127" s="262" t="s">
        <v>61</v>
      </c>
      <c r="J127" s="262">
        <v>15</v>
      </c>
      <c r="K127" s="303"/>
    </row>
    <row r="128" spans="2:11" ht="15" customHeight="1">
      <c r="B128" s="301"/>
      <c r="C128" s="283" t="s">
        <v>72</v>
      </c>
      <c r="D128" s="283"/>
      <c r="E128" s="283"/>
      <c r="F128" s="284" t="s">
        <v>65</v>
      </c>
      <c r="G128" s="283"/>
      <c r="H128" s="283" t="s">
        <v>73</v>
      </c>
      <c r="I128" s="283" t="s">
        <v>61</v>
      </c>
      <c r="J128" s="283">
        <v>15</v>
      </c>
      <c r="K128" s="303"/>
    </row>
    <row r="129" spans="2:11" ht="15" customHeight="1">
      <c r="B129" s="301"/>
      <c r="C129" s="283" t="s">
        <v>74</v>
      </c>
      <c r="D129" s="283"/>
      <c r="E129" s="283"/>
      <c r="F129" s="284" t="s">
        <v>65</v>
      </c>
      <c r="G129" s="283"/>
      <c r="H129" s="283" t="s">
        <v>75</v>
      </c>
      <c r="I129" s="283" t="s">
        <v>61</v>
      </c>
      <c r="J129" s="283">
        <v>20</v>
      </c>
      <c r="K129" s="303"/>
    </row>
    <row r="130" spans="2:11" ht="15" customHeight="1">
      <c r="B130" s="301"/>
      <c r="C130" s="283" t="s">
        <v>76</v>
      </c>
      <c r="D130" s="283"/>
      <c r="E130" s="283"/>
      <c r="F130" s="284" t="s">
        <v>65</v>
      </c>
      <c r="G130" s="283"/>
      <c r="H130" s="283" t="s">
        <v>77</v>
      </c>
      <c r="I130" s="283" t="s">
        <v>61</v>
      </c>
      <c r="J130" s="283">
        <v>20</v>
      </c>
      <c r="K130" s="303"/>
    </row>
    <row r="131" spans="2:11" ht="15" customHeight="1">
      <c r="B131" s="301"/>
      <c r="C131" s="262" t="s">
        <v>64</v>
      </c>
      <c r="D131" s="262"/>
      <c r="E131" s="262"/>
      <c r="F131" s="281" t="s">
        <v>65</v>
      </c>
      <c r="G131" s="262"/>
      <c r="H131" s="262" t="s">
        <v>98</v>
      </c>
      <c r="I131" s="262" t="s">
        <v>61</v>
      </c>
      <c r="J131" s="262">
        <v>50</v>
      </c>
      <c r="K131" s="303"/>
    </row>
    <row r="132" spans="2:11" ht="15" customHeight="1">
      <c r="B132" s="301"/>
      <c r="C132" s="262" t="s">
        <v>78</v>
      </c>
      <c r="D132" s="262"/>
      <c r="E132" s="262"/>
      <c r="F132" s="281" t="s">
        <v>65</v>
      </c>
      <c r="G132" s="262"/>
      <c r="H132" s="262" t="s">
        <v>98</v>
      </c>
      <c r="I132" s="262" t="s">
        <v>61</v>
      </c>
      <c r="J132" s="262">
        <v>50</v>
      </c>
      <c r="K132" s="303"/>
    </row>
    <row r="133" spans="2:11" ht="15" customHeight="1">
      <c r="B133" s="301"/>
      <c r="C133" s="262" t="s">
        <v>84</v>
      </c>
      <c r="D133" s="262"/>
      <c r="E133" s="262"/>
      <c r="F133" s="281" t="s">
        <v>65</v>
      </c>
      <c r="G133" s="262"/>
      <c r="H133" s="262" t="s">
        <v>98</v>
      </c>
      <c r="I133" s="262" t="s">
        <v>61</v>
      </c>
      <c r="J133" s="262">
        <v>50</v>
      </c>
      <c r="K133" s="303"/>
    </row>
    <row r="134" spans="2:11" ht="15" customHeight="1">
      <c r="B134" s="301"/>
      <c r="C134" s="262" t="s">
        <v>86</v>
      </c>
      <c r="D134" s="262"/>
      <c r="E134" s="262"/>
      <c r="F134" s="281" t="s">
        <v>65</v>
      </c>
      <c r="G134" s="262"/>
      <c r="H134" s="262" t="s">
        <v>98</v>
      </c>
      <c r="I134" s="262" t="s">
        <v>61</v>
      </c>
      <c r="J134" s="262">
        <v>50</v>
      </c>
      <c r="K134" s="303"/>
    </row>
    <row r="135" spans="2:11" ht="15" customHeight="1">
      <c r="B135" s="301"/>
      <c r="C135" s="262" t="s">
        <v>320</v>
      </c>
      <c r="D135" s="262"/>
      <c r="E135" s="262"/>
      <c r="F135" s="281" t="s">
        <v>65</v>
      </c>
      <c r="G135" s="262"/>
      <c r="H135" s="262" t="s">
        <v>111</v>
      </c>
      <c r="I135" s="262" t="s">
        <v>61</v>
      </c>
      <c r="J135" s="262">
        <v>255</v>
      </c>
      <c r="K135" s="303"/>
    </row>
    <row r="136" spans="2:11" ht="15" customHeight="1">
      <c r="B136" s="301"/>
      <c r="C136" s="262" t="s">
        <v>88</v>
      </c>
      <c r="D136" s="262"/>
      <c r="E136" s="262"/>
      <c r="F136" s="281" t="s">
        <v>59</v>
      </c>
      <c r="G136" s="262"/>
      <c r="H136" s="262" t="s">
        <v>112</v>
      </c>
      <c r="I136" s="262" t="s">
        <v>90</v>
      </c>
      <c r="J136" s="262"/>
      <c r="K136" s="303"/>
    </row>
    <row r="137" spans="2:11" ht="15" customHeight="1">
      <c r="B137" s="301"/>
      <c r="C137" s="262" t="s">
        <v>91</v>
      </c>
      <c r="D137" s="262"/>
      <c r="E137" s="262"/>
      <c r="F137" s="281" t="s">
        <v>59</v>
      </c>
      <c r="G137" s="262"/>
      <c r="H137" s="262" t="s">
        <v>113</v>
      </c>
      <c r="I137" s="262" t="s">
        <v>93</v>
      </c>
      <c r="J137" s="262"/>
      <c r="K137" s="303"/>
    </row>
    <row r="138" spans="2:11" ht="15" customHeight="1">
      <c r="B138" s="301"/>
      <c r="C138" s="262" t="s">
        <v>94</v>
      </c>
      <c r="D138" s="262"/>
      <c r="E138" s="262"/>
      <c r="F138" s="281" t="s">
        <v>59</v>
      </c>
      <c r="G138" s="262"/>
      <c r="H138" s="262" t="s">
        <v>94</v>
      </c>
      <c r="I138" s="262" t="s">
        <v>93</v>
      </c>
      <c r="J138" s="262"/>
      <c r="K138" s="303"/>
    </row>
    <row r="139" spans="2:11" ht="15" customHeight="1">
      <c r="B139" s="301"/>
      <c r="C139" s="262" t="s">
        <v>210</v>
      </c>
      <c r="D139" s="262"/>
      <c r="E139" s="262"/>
      <c r="F139" s="281" t="s">
        <v>59</v>
      </c>
      <c r="G139" s="262"/>
      <c r="H139" s="262" t="s">
        <v>114</v>
      </c>
      <c r="I139" s="262" t="s">
        <v>93</v>
      </c>
      <c r="J139" s="262"/>
      <c r="K139" s="303"/>
    </row>
    <row r="140" spans="2:11" ht="15" customHeight="1">
      <c r="B140" s="301"/>
      <c r="C140" s="262" t="s">
        <v>115</v>
      </c>
      <c r="D140" s="262"/>
      <c r="E140" s="262"/>
      <c r="F140" s="281" t="s">
        <v>59</v>
      </c>
      <c r="G140" s="262"/>
      <c r="H140" s="262" t="s">
        <v>116</v>
      </c>
      <c r="I140" s="262" t="s">
        <v>93</v>
      </c>
      <c r="J140" s="262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8"/>
      <c r="C142" s="258"/>
      <c r="D142" s="258"/>
      <c r="E142" s="258"/>
      <c r="F142" s="293"/>
      <c r="G142" s="258"/>
      <c r="H142" s="258"/>
      <c r="I142" s="258"/>
      <c r="J142" s="258"/>
      <c r="K142" s="258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372" t="s">
        <v>117</v>
      </c>
      <c r="D145" s="372"/>
      <c r="E145" s="372"/>
      <c r="F145" s="372"/>
      <c r="G145" s="372"/>
      <c r="H145" s="372"/>
      <c r="I145" s="372"/>
      <c r="J145" s="372"/>
      <c r="K145" s="273"/>
    </row>
    <row r="146" spans="2:11" ht="17.25" customHeight="1">
      <c r="B146" s="272"/>
      <c r="C146" s="274" t="s">
        <v>53</v>
      </c>
      <c r="D146" s="274"/>
      <c r="E146" s="274"/>
      <c r="F146" s="274" t="s">
        <v>54</v>
      </c>
      <c r="G146" s="275"/>
      <c r="H146" s="274" t="s">
        <v>315</v>
      </c>
      <c r="I146" s="274" t="s">
        <v>229</v>
      </c>
      <c r="J146" s="274" t="s">
        <v>55</v>
      </c>
      <c r="K146" s="273"/>
    </row>
    <row r="147" spans="2:11" ht="17.25" customHeight="1">
      <c r="B147" s="272"/>
      <c r="C147" s="276" t="s">
        <v>56</v>
      </c>
      <c r="D147" s="276"/>
      <c r="E147" s="276"/>
      <c r="F147" s="277" t="s">
        <v>57</v>
      </c>
      <c r="G147" s="278"/>
      <c r="H147" s="276"/>
      <c r="I147" s="276"/>
      <c r="J147" s="276" t="s">
        <v>58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62</v>
      </c>
      <c r="D149" s="262"/>
      <c r="E149" s="262"/>
      <c r="F149" s="308" t="s">
        <v>59</v>
      </c>
      <c r="G149" s="262"/>
      <c r="H149" s="307" t="s">
        <v>98</v>
      </c>
      <c r="I149" s="307" t="s">
        <v>61</v>
      </c>
      <c r="J149" s="307">
        <v>120</v>
      </c>
      <c r="K149" s="303"/>
    </row>
    <row r="150" spans="2:11" ht="15" customHeight="1">
      <c r="B150" s="282"/>
      <c r="C150" s="307" t="s">
        <v>107</v>
      </c>
      <c r="D150" s="262"/>
      <c r="E150" s="262"/>
      <c r="F150" s="308" t="s">
        <v>59</v>
      </c>
      <c r="G150" s="262"/>
      <c r="H150" s="307" t="s">
        <v>118</v>
      </c>
      <c r="I150" s="307" t="s">
        <v>61</v>
      </c>
      <c r="J150" s="307" t="s">
        <v>109</v>
      </c>
      <c r="K150" s="303"/>
    </row>
    <row r="151" spans="2:11" ht="15" customHeight="1">
      <c r="B151" s="282"/>
      <c r="C151" s="307" t="s">
        <v>12</v>
      </c>
      <c r="D151" s="262"/>
      <c r="E151" s="262"/>
      <c r="F151" s="308" t="s">
        <v>59</v>
      </c>
      <c r="G151" s="262"/>
      <c r="H151" s="307" t="s">
        <v>119</v>
      </c>
      <c r="I151" s="307" t="s">
        <v>61</v>
      </c>
      <c r="J151" s="307" t="s">
        <v>109</v>
      </c>
      <c r="K151" s="303"/>
    </row>
    <row r="152" spans="2:11" ht="15" customHeight="1">
      <c r="B152" s="282"/>
      <c r="C152" s="307" t="s">
        <v>64</v>
      </c>
      <c r="D152" s="262"/>
      <c r="E152" s="262"/>
      <c r="F152" s="308" t="s">
        <v>65</v>
      </c>
      <c r="G152" s="262"/>
      <c r="H152" s="307" t="s">
        <v>98</v>
      </c>
      <c r="I152" s="307" t="s">
        <v>61</v>
      </c>
      <c r="J152" s="307">
        <v>50</v>
      </c>
      <c r="K152" s="303"/>
    </row>
    <row r="153" spans="2:11" ht="15" customHeight="1">
      <c r="B153" s="282"/>
      <c r="C153" s="307" t="s">
        <v>67</v>
      </c>
      <c r="D153" s="262"/>
      <c r="E153" s="262"/>
      <c r="F153" s="308" t="s">
        <v>59</v>
      </c>
      <c r="G153" s="262"/>
      <c r="H153" s="307" t="s">
        <v>98</v>
      </c>
      <c r="I153" s="307" t="s">
        <v>69</v>
      </c>
      <c r="J153" s="307"/>
      <c r="K153" s="303"/>
    </row>
    <row r="154" spans="2:11" ht="15" customHeight="1">
      <c r="B154" s="282"/>
      <c r="C154" s="307" t="s">
        <v>78</v>
      </c>
      <c r="D154" s="262"/>
      <c r="E154" s="262"/>
      <c r="F154" s="308" t="s">
        <v>65</v>
      </c>
      <c r="G154" s="262"/>
      <c r="H154" s="307" t="s">
        <v>98</v>
      </c>
      <c r="I154" s="307" t="s">
        <v>61</v>
      </c>
      <c r="J154" s="307">
        <v>50</v>
      </c>
      <c r="K154" s="303"/>
    </row>
    <row r="155" spans="2:11" ht="15" customHeight="1">
      <c r="B155" s="282"/>
      <c r="C155" s="307" t="s">
        <v>86</v>
      </c>
      <c r="D155" s="262"/>
      <c r="E155" s="262"/>
      <c r="F155" s="308" t="s">
        <v>65</v>
      </c>
      <c r="G155" s="262"/>
      <c r="H155" s="307" t="s">
        <v>98</v>
      </c>
      <c r="I155" s="307" t="s">
        <v>61</v>
      </c>
      <c r="J155" s="307">
        <v>50</v>
      </c>
      <c r="K155" s="303"/>
    </row>
    <row r="156" spans="2:11" ht="15" customHeight="1">
      <c r="B156" s="282"/>
      <c r="C156" s="307" t="s">
        <v>84</v>
      </c>
      <c r="D156" s="262"/>
      <c r="E156" s="262"/>
      <c r="F156" s="308" t="s">
        <v>65</v>
      </c>
      <c r="G156" s="262"/>
      <c r="H156" s="307" t="s">
        <v>98</v>
      </c>
      <c r="I156" s="307" t="s">
        <v>61</v>
      </c>
      <c r="J156" s="307">
        <v>50</v>
      </c>
      <c r="K156" s="303"/>
    </row>
    <row r="157" spans="2:11" ht="15" customHeight="1">
      <c r="B157" s="282"/>
      <c r="C157" s="307" t="s">
        <v>302</v>
      </c>
      <c r="D157" s="262"/>
      <c r="E157" s="262"/>
      <c r="F157" s="308" t="s">
        <v>59</v>
      </c>
      <c r="G157" s="262"/>
      <c r="H157" s="307" t="s">
        <v>120</v>
      </c>
      <c r="I157" s="307" t="s">
        <v>61</v>
      </c>
      <c r="J157" s="307" t="s">
        <v>121</v>
      </c>
      <c r="K157" s="303"/>
    </row>
    <row r="158" spans="2:11" ht="15" customHeight="1">
      <c r="B158" s="282"/>
      <c r="C158" s="307" t="s">
        <v>122</v>
      </c>
      <c r="D158" s="262"/>
      <c r="E158" s="262"/>
      <c r="F158" s="308" t="s">
        <v>59</v>
      </c>
      <c r="G158" s="262"/>
      <c r="H158" s="307" t="s">
        <v>123</v>
      </c>
      <c r="I158" s="307" t="s">
        <v>93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8"/>
      <c r="C160" s="262"/>
      <c r="D160" s="262"/>
      <c r="E160" s="262"/>
      <c r="F160" s="281"/>
      <c r="G160" s="262"/>
      <c r="H160" s="262"/>
      <c r="I160" s="262"/>
      <c r="J160" s="262"/>
      <c r="K160" s="258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5" t="s">
        <v>124</v>
      </c>
      <c r="D163" s="375"/>
      <c r="E163" s="375"/>
      <c r="F163" s="375"/>
      <c r="G163" s="375"/>
      <c r="H163" s="375"/>
      <c r="I163" s="375"/>
      <c r="J163" s="375"/>
      <c r="K163" s="253"/>
    </row>
    <row r="164" spans="2:11" ht="17.25" customHeight="1">
      <c r="B164" s="252"/>
      <c r="C164" s="274" t="s">
        <v>53</v>
      </c>
      <c r="D164" s="274"/>
      <c r="E164" s="274"/>
      <c r="F164" s="274" t="s">
        <v>54</v>
      </c>
      <c r="G164" s="311"/>
      <c r="H164" s="312" t="s">
        <v>315</v>
      </c>
      <c r="I164" s="312" t="s">
        <v>229</v>
      </c>
      <c r="J164" s="274" t="s">
        <v>55</v>
      </c>
      <c r="K164" s="253"/>
    </row>
    <row r="165" spans="2:11" ht="17.25" customHeight="1">
      <c r="B165" s="255"/>
      <c r="C165" s="276" t="s">
        <v>56</v>
      </c>
      <c r="D165" s="276"/>
      <c r="E165" s="276"/>
      <c r="F165" s="277" t="s">
        <v>57</v>
      </c>
      <c r="G165" s="313"/>
      <c r="H165" s="314"/>
      <c r="I165" s="314"/>
      <c r="J165" s="276" t="s">
        <v>58</v>
      </c>
      <c r="K165" s="256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2" t="s">
        <v>62</v>
      </c>
      <c r="D167" s="262"/>
      <c r="E167" s="262"/>
      <c r="F167" s="281" t="s">
        <v>59</v>
      </c>
      <c r="G167" s="262"/>
      <c r="H167" s="262" t="s">
        <v>98</v>
      </c>
      <c r="I167" s="262" t="s">
        <v>61</v>
      </c>
      <c r="J167" s="262">
        <v>120</v>
      </c>
      <c r="K167" s="303"/>
    </row>
    <row r="168" spans="2:11" ht="15" customHeight="1">
      <c r="B168" s="282"/>
      <c r="C168" s="262" t="s">
        <v>107</v>
      </c>
      <c r="D168" s="262"/>
      <c r="E168" s="262"/>
      <c r="F168" s="281" t="s">
        <v>59</v>
      </c>
      <c r="G168" s="262"/>
      <c r="H168" s="262" t="s">
        <v>108</v>
      </c>
      <c r="I168" s="262" t="s">
        <v>61</v>
      </c>
      <c r="J168" s="262" t="s">
        <v>109</v>
      </c>
      <c r="K168" s="303"/>
    </row>
    <row r="169" spans="2:11" ht="15" customHeight="1">
      <c r="B169" s="282"/>
      <c r="C169" s="262" t="s">
        <v>12</v>
      </c>
      <c r="D169" s="262"/>
      <c r="E169" s="262"/>
      <c r="F169" s="281" t="s">
        <v>59</v>
      </c>
      <c r="G169" s="262"/>
      <c r="H169" s="262" t="s">
        <v>125</v>
      </c>
      <c r="I169" s="262" t="s">
        <v>61</v>
      </c>
      <c r="J169" s="262" t="s">
        <v>109</v>
      </c>
      <c r="K169" s="303"/>
    </row>
    <row r="170" spans="2:11" ht="15" customHeight="1">
      <c r="B170" s="282"/>
      <c r="C170" s="262" t="s">
        <v>64</v>
      </c>
      <c r="D170" s="262"/>
      <c r="E170" s="262"/>
      <c r="F170" s="281" t="s">
        <v>65</v>
      </c>
      <c r="G170" s="262"/>
      <c r="H170" s="262" t="s">
        <v>125</v>
      </c>
      <c r="I170" s="262" t="s">
        <v>61</v>
      </c>
      <c r="J170" s="262">
        <v>50</v>
      </c>
      <c r="K170" s="303"/>
    </row>
    <row r="171" spans="2:11" ht="15" customHeight="1">
      <c r="B171" s="282"/>
      <c r="C171" s="262" t="s">
        <v>67</v>
      </c>
      <c r="D171" s="262"/>
      <c r="E171" s="262"/>
      <c r="F171" s="281" t="s">
        <v>59</v>
      </c>
      <c r="G171" s="262"/>
      <c r="H171" s="262" t="s">
        <v>125</v>
      </c>
      <c r="I171" s="262" t="s">
        <v>69</v>
      </c>
      <c r="J171" s="262"/>
      <c r="K171" s="303"/>
    </row>
    <row r="172" spans="2:11" ht="15" customHeight="1">
      <c r="B172" s="282"/>
      <c r="C172" s="262" t="s">
        <v>78</v>
      </c>
      <c r="D172" s="262"/>
      <c r="E172" s="262"/>
      <c r="F172" s="281" t="s">
        <v>65</v>
      </c>
      <c r="G172" s="262"/>
      <c r="H172" s="262" t="s">
        <v>125</v>
      </c>
      <c r="I172" s="262" t="s">
        <v>61</v>
      </c>
      <c r="J172" s="262">
        <v>50</v>
      </c>
      <c r="K172" s="303"/>
    </row>
    <row r="173" spans="2:11" ht="15" customHeight="1">
      <c r="B173" s="282"/>
      <c r="C173" s="262" t="s">
        <v>86</v>
      </c>
      <c r="D173" s="262"/>
      <c r="E173" s="262"/>
      <c r="F173" s="281" t="s">
        <v>65</v>
      </c>
      <c r="G173" s="262"/>
      <c r="H173" s="262" t="s">
        <v>125</v>
      </c>
      <c r="I173" s="262" t="s">
        <v>61</v>
      </c>
      <c r="J173" s="262">
        <v>50</v>
      </c>
      <c r="K173" s="303"/>
    </row>
    <row r="174" spans="2:11" ht="15" customHeight="1">
      <c r="B174" s="282"/>
      <c r="C174" s="262" t="s">
        <v>84</v>
      </c>
      <c r="D174" s="262"/>
      <c r="E174" s="262"/>
      <c r="F174" s="281" t="s">
        <v>65</v>
      </c>
      <c r="G174" s="262"/>
      <c r="H174" s="262" t="s">
        <v>125</v>
      </c>
      <c r="I174" s="262" t="s">
        <v>61</v>
      </c>
      <c r="J174" s="262">
        <v>50</v>
      </c>
      <c r="K174" s="303"/>
    </row>
    <row r="175" spans="2:11" ht="15" customHeight="1">
      <c r="B175" s="282"/>
      <c r="C175" s="262" t="s">
        <v>314</v>
      </c>
      <c r="D175" s="262"/>
      <c r="E175" s="262"/>
      <c r="F175" s="281" t="s">
        <v>59</v>
      </c>
      <c r="G175" s="262"/>
      <c r="H175" s="262" t="s">
        <v>126</v>
      </c>
      <c r="I175" s="262" t="s">
        <v>127</v>
      </c>
      <c r="J175" s="262"/>
      <c r="K175" s="303"/>
    </row>
    <row r="176" spans="2:11" ht="15" customHeight="1">
      <c r="B176" s="282"/>
      <c r="C176" s="262" t="s">
        <v>229</v>
      </c>
      <c r="D176" s="262"/>
      <c r="E176" s="262"/>
      <c r="F176" s="281" t="s">
        <v>59</v>
      </c>
      <c r="G176" s="262"/>
      <c r="H176" s="262" t="s">
        <v>128</v>
      </c>
      <c r="I176" s="262" t="s">
        <v>129</v>
      </c>
      <c r="J176" s="262">
        <v>1</v>
      </c>
      <c r="K176" s="303"/>
    </row>
    <row r="177" spans="2:11" ht="15" customHeight="1">
      <c r="B177" s="282"/>
      <c r="C177" s="262" t="s">
        <v>225</v>
      </c>
      <c r="D177" s="262"/>
      <c r="E177" s="262"/>
      <c r="F177" s="281" t="s">
        <v>59</v>
      </c>
      <c r="G177" s="262"/>
      <c r="H177" s="262" t="s">
        <v>130</v>
      </c>
      <c r="I177" s="262" t="s">
        <v>61</v>
      </c>
      <c r="J177" s="262">
        <v>20</v>
      </c>
      <c r="K177" s="303"/>
    </row>
    <row r="178" spans="2:11" ht="15" customHeight="1">
      <c r="B178" s="282"/>
      <c r="C178" s="262" t="s">
        <v>315</v>
      </c>
      <c r="D178" s="262"/>
      <c r="E178" s="262"/>
      <c r="F178" s="281" t="s">
        <v>59</v>
      </c>
      <c r="G178" s="262"/>
      <c r="H178" s="262" t="s">
        <v>131</v>
      </c>
      <c r="I178" s="262" t="s">
        <v>61</v>
      </c>
      <c r="J178" s="262">
        <v>255</v>
      </c>
      <c r="K178" s="303"/>
    </row>
    <row r="179" spans="2:11" ht="15" customHeight="1">
      <c r="B179" s="282"/>
      <c r="C179" s="262" t="s">
        <v>316</v>
      </c>
      <c r="D179" s="262"/>
      <c r="E179" s="262"/>
      <c r="F179" s="281" t="s">
        <v>59</v>
      </c>
      <c r="G179" s="262"/>
      <c r="H179" s="262" t="s">
        <v>24</v>
      </c>
      <c r="I179" s="262" t="s">
        <v>61</v>
      </c>
      <c r="J179" s="262">
        <v>10</v>
      </c>
      <c r="K179" s="303"/>
    </row>
    <row r="180" spans="2:11" ht="15" customHeight="1">
      <c r="B180" s="282"/>
      <c r="C180" s="262" t="s">
        <v>317</v>
      </c>
      <c r="D180" s="262"/>
      <c r="E180" s="262"/>
      <c r="F180" s="281" t="s">
        <v>59</v>
      </c>
      <c r="G180" s="262"/>
      <c r="H180" s="262" t="s">
        <v>132</v>
      </c>
      <c r="I180" s="262" t="s">
        <v>93</v>
      </c>
      <c r="J180" s="262"/>
      <c r="K180" s="303"/>
    </row>
    <row r="181" spans="2:11" ht="15" customHeight="1">
      <c r="B181" s="282"/>
      <c r="C181" s="262" t="s">
        <v>133</v>
      </c>
      <c r="D181" s="262"/>
      <c r="E181" s="262"/>
      <c r="F181" s="281" t="s">
        <v>59</v>
      </c>
      <c r="G181" s="262"/>
      <c r="H181" s="262" t="s">
        <v>134</v>
      </c>
      <c r="I181" s="262" t="s">
        <v>93</v>
      </c>
      <c r="J181" s="262"/>
      <c r="K181" s="303"/>
    </row>
    <row r="182" spans="2:11" ht="15" customHeight="1">
      <c r="B182" s="282"/>
      <c r="C182" s="262" t="s">
        <v>122</v>
      </c>
      <c r="D182" s="262"/>
      <c r="E182" s="262"/>
      <c r="F182" s="281" t="s">
        <v>59</v>
      </c>
      <c r="G182" s="262"/>
      <c r="H182" s="262" t="s">
        <v>135</v>
      </c>
      <c r="I182" s="262" t="s">
        <v>93</v>
      </c>
      <c r="J182" s="262"/>
      <c r="K182" s="303"/>
    </row>
    <row r="183" spans="2:11" ht="15" customHeight="1">
      <c r="B183" s="282"/>
      <c r="C183" s="262" t="s">
        <v>319</v>
      </c>
      <c r="D183" s="262"/>
      <c r="E183" s="262"/>
      <c r="F183" s="281" t="s">
        <v>65</v>
      </c>
      <c r="G183" s="262"/>
      <c r="H183" s="262" t="s">
        <v>136</v>
      </c>
      <c r="I183" s="262" t="s">
        <v>61</v>
      </c>
      <c r="J183" s="262">
        <v>50</v>
      </c>
      <c r="K183" s="303"/>
    </row>
    <row r="184" spans="2:11" ht="15" customHeight="1">
      <c r="B184" s="282"/>
      <c r="C184" s="262" t="s">
        <v>137</v>
      </c>
      <c r="D184" s="262"/>
      <c r="E184" s="262"/>
      <c r="F184" s="281" t="s">
        <v>65</v>
      </c>
      <c r="G184" s="262"/>
      <c r="H184" s="262" t="s">
        <v>138</v>
      </c>
      <c r="I184" s="262" t="s">
        <v>139</v>
      </c>
      <c r="J184" s="262"/>
      <c r="K184" s="303"/>
    </row>
    <row r="185" spans="2:11" ht="15" customHeight="1">
      <c r="B185" s="282"/>
      <c r="C185" s="262" t="s">
        <v>140</v>
      </c>
      <c r="D185" s="262"/>
      <c r="E185" s="262"/>
      <c r="F185" s="281" t="s">
        <v>65</v>
      </c>
      <c r="G185" s="262"/>
      <c r="H185" s="262" t="s">
        <v>141</v>
      </c>
      <c r="I185" s="262" t="s">
        <v>139</v>
      </c>
      <c r="J185" s="262"/>
      <c r="K185" s="303"/>
    </row>
    <row r="186" spans="2:11" ht="15" customHeight="1">
      <c r="B186" s="282"/>
      <c r="C186" s="262" t="s">
        <v>142</v>
      </c>
      <c r="D186" s="262"/>
      <c r="E186" s="262"/>
      <c r="F186" s="281" t="s">
        <v>65</v>
      </c>
      <c r="G186" s="262"/>
      <c r="H186" s="262" t="s">
        <v>143</v>
      </c>
      <c r="I186" s="262" t="s">
        <v>139</v>
      </c>
      <c r="J186" s="262"/>
      <c r="K186" s="303"/>
    </row>
    <row r="187" spans="2:11" ht="15" customHeight="1">
      <c r="B187" s="282"/>
      <c r="C187" s="315" t="s">
        <v>144</v>
      </c>
      <c r="D187" s="262"/>
      <c r="E187" s="262"/>
      <c r="F187" s="281" t="s">
        <v>65</v>
      </c>
      <c r="G187" s="262"/>
      <c r="H187" s="262" t="s">
        <v>145</v>
      </c>
      <c r="I187" s="262" t="s">
        <v>146</v>
      </c>
      <c r="J187" s="316" t="s">
        <v>147</v>
      </c>
      <c r="K187" s="303"/>
    </row>
    <row r="188" spans="2:11" ht="15" customHeight="1">
      <c r="B188" s="309"/>
      <c r="C188" s="317"/>
      <c r="D188" s="291"/>
      <c r="E188" s="291"/>
      <c r="F188" s="291"/>
      <c r="G188" s="291"/>
      <c r="H188" s="291"/>
      <c r="I188" s="291"/>
      <c r="J188" s="291"/>
      <c r="K188" s="310"/>
    </row>
    <row r="189" spans="2:11" ht="18.75" customHeight="1">
      <c r="B189" s="318"/>
      <c r="C189" s="319"/>
      <c r="D189" s="319"/>
      <c r="E189" s="319"/>
      <c r="F189" s="320"/>
      <c r="G189" s="262"/>
      <c r="H189" s="262"/>
      <c r="I189" s="262"/>
      <c r="J189" s="262"/>
      <c r="K189" s="258"/>
    </row>
    <row r="190" spans="2:11" ht="18.75" customHeight="1">
      <c r="B190" s="258"/>
      <c r="C190" s="262"/>
      <c r="D190" s="262"/>
      <c r="E190" s="262"/>
      <c r="F190" s="281"/>
      <c r="G190" s="262"/>
      <c r="H190" s="262"/>
      <c r="I190" s="262"/>
      <c r="J190" s="262"/>
      <c r="K190" s="258"/>
    </row>
    <row r="191" spans="2:11" ht="18.75" customHeight="1"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</row>
    <row r="192" spans="2:11" ht="13.5">
      <c r="B192" s="249"/>
      <c r="C192" s="250"/>
      <c r="D192" s="250"/>
      <c r="E192" s="250"/>
      <c r="F192" s="250"/>
      <c r="G192" s="250"/>
      <c r="H192" s="250"/>
      <c r="I192" s="250"/>
      <c r="J192" s="250"/>
      <c r="K192" s="251"/>
    </row>
    <row r="193" spans="2:11" ht="21">
      <c r="B193" s="252"/>
      <c r="C193" s="375" t="s">
        <v>148</v>
      </c>
      <c r="D193" s="375"/>
      <c r="E193" s="375"/>
      <c r="F193" s="375"/>
      <c r="G193" s="375"/>
      <c r="H193" s="375"/>
      <c r="I193" s="375"/>
      <c r="J193" s="375"/>
      <c r="K193" s="253"/>
    </row>
    <row r="194" spans="2:11" ht="25.5" customHeight="1">
      <c r="B194" s="252"/>
      <c r="C194" s="321" t="s">
        <v>149</v>
      </c>
      <c r="D194" s="321"/>
      <c r="E194" s="321"/>
      <c r="F194" s="321" t="s">
        <v>150</v>
      </c>
      <c r="G194" s="322"/>
      <c r="H194" s="374" t="s">
        <v>151</v>
      </c>
      <c r="I194" s="374"/>
      <c r="J194" s="374"/>
      <c r="K194" s="253"/>
    </row>
    <row r="195" spans="2:11" ht="5.25" customHeight="1">
      <c r="B195" s="282"/>
      <c r="C195" s="279"/>
      <c r="D195" s="279"/>
      <c r="E195" s="279"/>
      <c r="F195" s="279"/>
      <c r="G195" s="262"/>
      <c r="H195" s="279"/>
      <c r="I195" s="279"/>
      <c r="J195" s="279"/>
      <c r="K195" s="303"/>
    </row>
    <row r="196" spans="2:11" ht="15" customHeight="1">
      <c r="B196" s="282"/>
      <c r="C196" s="262" t="s">
        <v>152</v>
      </c>
      <c r="D196" s="262"/>
      <c r="E196" s="262"/>
      <c r="F196" s="281" t="s">
        <v>215</v>
      </c>
      <c r="G196" s="262"/>
      <c r="H196" s="371" t="s">
        <v>153</v>
      </c>
      <c r="I196" s="371"/>
      <c r="J196" s="371"/>
      <c r="K196" s="303"/>
    </row>
    <row r="197" spans="2:11" ht="15" customHeight="1">
      <c r="B197" s="282"/>
      <c r="C197" s="288"/>
      <c r="D197" s="262"/>
      <c r="E197" s="262"/>
      <c r="F197" s="281" t="s">
        <v>216</v>
      </c>
      <c r="G197" s="262"/>
      <c r="H197" s="371" t="s">
        <v>154</v>
      </c>
      <c r="I197" s="371"/>
      <c r="J197" s="371"/>
      <c r="K197" s="303"/>
    </row>
    <row r="198" spans="2:11" ht="15" customHeight="1">
      <c r="B198" s="282"/>
      <c r="C198" s="288"/>
      <c r="D198" s="262"/>
      <c r="E198" s="262"/>
      <c r="F198" s="281" t="s">
        <v>219</v>
      </c>
      <c r="G198" s="262"/>
      <c r="H198" s="371" t="s">
        <v>155</v>
      </c>
      <c r="I198" s="371"/>
      <c r="J198" s="371"/>
      <c r="K198" s="303"/>
    </row>
    <row r="199" spans="2:11" ht="15" customHeight="1">
      <c r="B199" s="282"/>
      <c r="C199" s="262"/>
      <c r="D199" s="262"/>
      <c r="E199" s="262"/>
      <c r="F199" s="281" t="s">
        <v>217</v>
      </c>
      <c r="G199" s="262"/>
      <c r="H199" s="371" t="s">
        <v>156</v>
      </c>
      <c r="I199" s="371"/>
      <c r="J199" s="371"/>
      <c r="K199" s="303"/>
    </row>
    <row r="200" spans="2:11" ht="15" customHeight="1">
      <c r="B200" s="282"/>
      <c r="C200" s="262"/>
      <c r="D200" s="262"/>
      <c r="E200" s="262"/>
      <c r="F200" s="281" t="s">
        <v>218</v>
      </c>
      <c r="G200" s="262"/>
      <c r="H200" s="371" t="s">
        <v>157</v>
      </c>
      <c r="I200" s="371"/>
      <c r="J200" s="371"/>
      <c r="K200" s="303"/>
    </row>
    <row r="201" spans="2:11" ht="15" customHeight="1">
      <c r="B201" s="282"/>
      <c r="C201" s="262"/>
      <c r="D201" s="262"/>
      <c r="E201" s="262"/>
      <c r="F201" s="281"/>
      <c r="G201" s="262"/>
      <c r="H201" s="262"/>
      <c r="I201" s="262"/>
      <c r="J201" s="262"/>
      <c r="K201" s="303"/>
    </row>
    <row r="202" spans="2:11" ht="15" customHeight="1">
      <c r="B202" s="282"/>
      <c r="C202" s="262" t="s">
        <v>105</v>
      </c>
      <c r="D202" s="262"/>
      <c r="E202" s="262"/>
      <c r="F202" s="281" t="s">
        <v>3</v>
      </c>
      <c r="G202" s="262"/>
      <c r="H202" s="371" t="s">
        <v>158</v>
      </c>
      <c r="I202" s="371"/>
      <c r="J202" s="371"/>
      <c r="K202" s="303"/>
    </row>
    <row r="203" spans="2:11" ht="15" customHeight="1">
      <c r="B203" s="282"/>
      <c r="C203" s="288"/>
      <c r="D203" s="262"/>
      <c r="E203" s="262"/>
      <c r="F203" s="281" t="s">
        <v>6</v>
      </c>
      <c r="G203" s="262"/>
      <c r="H203" s="371" t="s">
        <v>7</v>
      </c>
      <c r="I203" s="371"/>
      <c r="J203" s="371"/>
      <c r="K203" s="303"/>
    </row>
    <row r="204" spans="2:11" ht="15" customHeight="1">
      <c r="B204" s="282"/>
      <c r="C204" s="262"/>
      <c r="D204" s="262"/>
      <c r="E204" s="262"/>
      <c r="F204" s="281" t="s">
        <v>250</v>
      </c>
      <c r="G204" s="262"/>
      <c r="H204" s="371" t="s">
        <v>159</v>
      </c>
      <c r="I204" s="371"/>
      <c r="J204" s="371"/>
      <c r="K204" s="303"/>
    </row>
    <row r="205" spans="2:11" ht="15" customHeight="1">
      <c r="B205" s="323"/>
      <c r="C205" s="288"/>
      <c r="D205" s="288"/>
      <c r="E205" s="288"/>
      <c r="F205" s="281" t="s">
        <v>8</v>
      </c>
      <c r="G205" s="267"/>
      <c r="H205" s="370" t="s">
        <v>9</v>
      </c>
      <c r="I205" s="370"/>
      <c r="J205" s="370"/>
      <c r="K205" s="324"/>
    </row>
    <row r="206" spans="2:11" ht="15" customHeight="1">
      <c r="B206" s="323"/>
      <c r="C206" s="288"/>
      <c r="D206" s="288"/>
      <c r="E206" s="288"/>
      <c r="F206" s="281" t="s">
        <v>10</v>
      </c>
      <c r="G206" s="267"/>
      <c r="H206" s="370" t="s">
        <v>160</v>
      </c>
      <c r="I206" s="370"/>
      <c r="J206" s="370"/>
      <c r="K206" s="324"/>
    </row>
    <row r="207" spans="2:11" ht="15" customHeight="1">
      <c r="B207" s="323"/>
      <c r="C207" s="288"/>
      <c r="D207" s="288"/>
      <c r="E207" s="288"/>
      <c r="F207" s="325"/>
      <c r="G207" s="267"/>
      <c r="H207" s="326"/>
      <c r="I207" s="326"/>
      <c r="J207" s="326"/>
      <c r="K207" s="324"/>
    </row>
    <row r="208" spans="2:11" ht="15" customHeight="1">
      <c r="B208" s="323"/>
      <c r="C208" s="262" t="s">
        <v>129</v>
      </c>
      <c r="D208" s="288"/>
      <c r="E208" s="288"/>
      <c r="F208" s="281">
        <v>1</v>
      </c>
      <c r="G208" s="267"/>
      <c r="H208" s="370" t="s">
        <v>161</v>
      </c>
      <c r="I208" s="370"/>
      <c r="J208" s="370"/>
      <c r="K208" s="324"/>
    </row>
    <row r="209" spans="2:11" ht="15" customHeight="1">
      <c r="B209" s="323"/>
      <c r="C209" s="288"/>
      <c r="D209" s="288"/>
      <c r="E209" s="288"/>
      <c r="F209" s="281">
        <v>2</v>
      </c>
      <c r="G209" s="267"/>
      <c r="H209" s="370" t="s">
        <v>162</v>
      </c>
      <c r="I209" s="370"/>
      <c r="J209" s="370"/>
      <c r="K209" s="324"/>
    </row>
    <row r="210" spans="2:11" ht="15" customHeight="1">
      <c r="B210" s="323"/>
      <c r="C210" s="288"/>
      <c r="D210" s="288"/>
      <c r="E210" s="288"/>
      <c r="F210" s="281">
        <v>3</v>
      </c>
      <c r="G210" s="267"/>
      <c r="H210" s="370" t="s">
        <v>163</v>
      </c>
      <c r="I210" s="370"/>
      <c r="J210" s="370"/>
      <c r="K210" s="324"/>
    </row>
    <row r="211" spans="2:11" ht="15" customHeight="1">
      <c r="B211" s="323"/>
      <c r="C211" s="288"/>
      <c r="D211" s="288"/>
      <c r="E211" s="288"/>
      <c r="F211" s="281">
        <v>4</v>
      </c>
      <c r="G211" s="267"/>
      <c r="H211" s="370" t="s">
        <v>164</v>
      </c>
      <c r="I211" s="370"/>
      <c r="J211" s="370"/>
      <c r="K211" s="324"/>
    </row>
    <row r="212" spans="2:11" ht="12.75" customHeight="1">
      <c r="B212" s="327"/>
      <c r="C212" s="328"/>
      <c r="D212" s="328"/>
      <c r="E212" s="328"/>
      <c r="F212" s="328"/>
      <c r="G212" s="328"/>
      <c r="H212" s="328"/>
      <c r="I212" s="328"/>
      <c r="J212" s="328"/>
      <c r="K212" s="329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E48:J48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  <mergeCell ref="H204:J204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Indracek</dc:creator>
  <cp:keywords/>
  <dc:description/>
  <cp:lastModifiedBy>Holzbachova</cp:lastModifiedBy>
  <cp:lastPrinted>2018-01-31T10:00:47Z</cp:lastPrinted>
  <dcterms:created xsi:type="dcterms:W3CDTF">2017-12-04T12:50:36Z</dcterms:created>
  <dcterms:modified xsi:type="dcterms:W3CDTF">2018-01-31T10:01:47Z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