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8040" firstSheet="1" activeTab="2"/>
  </bookViews>
  <sheets>
    <sheet name="Hodnoceni" sheetId="1" r:id="rId1"/>
    <sheet name="Cena" sheetId="2" r:id="rId2"/>
    <sheet name="Tech.specifikace " sheetId="3" r:id="rId3"/>
    <sheet name="Servisní podmínky" sheetId="4" r:id="rId4"/>
    <sheet name="Záruka" sheetId="5" r:id="rId5"/>
  </sheets>
  <definedNames>
    <definedName name="Firma_a">'Hodnoceni'!$A$6</definedName>
    <definedName name="firma_b">'Hodnoceni'!$A$7</definedName>
    <definedName name="firma_c">'Hodnoceni'!$A$8</definedName>
  </definedNames>
  <calcPr fullCalcOnLoad="1"/>
</workbook>
</file>

<file path=xl/sharedStrings.xml><?xml version="1.0" encoding="utf-8"?>
<sst xmlns="http://schemas.openxmlformats.org/spreadsheetml/2006/main" count="147" uniqueCount="69">
  <si>
    <t>Hodnotící kritéria</t>
  </si>
  <si>
    <t>Váha</t>
  </si>
  <si>
    <t>Body</t>
  </si>
  <si>
    <t>Celková cena bez DPH za pořízení technologie</t>
  </si>
  <si>
    <t>Firma A</t>
  </si>
  <si>
    <t>Firma B</t>
  </si>
  <si>
    <t>Firma C</t>
  </si>
  <si>
    <t>Servisní podmínky</t>
  </si>
  <si>
    <t>Záruka</t>
  </si>
  <si>
    <t>Celkový počet bodů</t>
  </si>
  <si>
    <t>Max. 100</t>
  </si>
  <si>
    <t>Vyhodnotil:</t>
  </si>
  <si>
    <t>Celková cena za pořízení technologie</t>
  </si>
  <si>
    <t>Cena zakázky</t>
  </si>
  <si>
    <t>Cena bez DPH(Kč)</t>
  </si>
  <si>
    <t>Nejnižší cena</t>
  </si>
  <si>
    <t>Celkem bodů</t>
  </si>
  <si>
    <t>Pozn.:</t>
  </si>
  <si>
    <t>Maximální počet bodů získala nabídka s nejnižší cenou.</t>
  </si>
  <si>
    <t>Vzorec pro výpočet bodového hodnocení je uveden v Zadávací dokumentaci:</t>
  </si>
  <si>
    <t>MINIMALIZAČNÍ KRITÉRIUM:</t>
  </si>
  <si>
    <t>Parametry VOLNÉ</t>
  </si>
  <si>
    <t>MAXIMALIZAČNÍ KRITÉRIUM:</t>
  </si>
  <si>
    <t>Hodnota</t>
  </si>
  <si>
    <t>Jednotka</t>
  </si>
  <si>
    <t>Přepočet bodů</t>
  </si>
  <si>
    <t>Nejlepší parametr:</t>
  </si>
  <si>
    <t>Každý technický parametr má stanoven vlastní váhu, která je uvedena ve sloupci váha kritéria.</t>
  </si>
  <si>
    <t xml:space="preserve">Maximální počet bodů získala nabídka s nejlepšími parametry. Hodnocen byl každý parametr zvlášť. </t>
  </si>
  <si>
    <t>Následně byl proveden součet všech bodů, kdy nabídka s největším celkovým počtem bodů získala</t>
  </si>
  <si>
    <t>max. počet bodu.</t>
  </si>
  <si>
    <t>Vzorec pro výpočet bodového hodnocení je uveden v Zadávací dokumentaci.</t>
  </si>
  <si>
    <t>1/</t>
  </si>
  <si>
    <t xml:space="preserve">Hodnota </t>
  </si>
  <si>
    <t xml:space="preserve">Jednotka </t>
  </si>
  <si>
    <t>Váha kritéria</t>
  </si>
  <si>
    <t>Nejnižší hodnota</t>
  </si>
  <si>
    <t>hod</t>
  </si>
  <si>
    <t>2/</t>
  </si>
  <si>
    <t>Cena servisní hodiny</t>
  </si>
  <si>
    <t>Kč</t>
  </si>
  <si>
    <t>Každá položka v rámci servisních podmínek má stanovenu vlastní váhu, která je uveden ve sloupci váha kritéria.</t>
  </si>
  <si>
    <t>Následně byl proveden součet všech bodů, kdy nabídka s největším celkovým počtem bodů získala maximální počet bodů.</t>
  </si>
  <si>
    <t xml:space="preserve">Váha </t>
  </si>
  <si>
    <t xml:space="preserve">Nejlepší hodnota </t>
  </si>
  <si>
    <t>měsíc</t>
  </si>
  <si>
    <t>Technická specifikace (příloha č.2)</t>
  </si>
  <si>
    <t>3/</t>
  </si>
  <si>
    <t>5/</t>
  </si>
  <si>
    <t>Hodnota kritéria = (nejnižší hodnota/hodnota hodnoceného účastníka)*váha kriteria</t>
  </si>
  <si>
    <t>Nejvíce bodů získala nabídka firmy:</t>
  </si>
  <si>
    <t>Hodnocení proběhlo dne:</t>
  </si>
  <si>
    <t>Váha kritária</t>
  </si>
  <si>
    <t>Max. počet bodů</t>
  </si>
  <si>
    <t>mm</t>
  </si>
  <si>
    <t>Reakční doba technika</t>
  </si>
  <si>
    <t xml:space="preserve">Bodové hodnocení nabídek  do výběrového řízení na dodávku drátové řezačky a 3D portálového souřadnicového měřícího stroje s CNC řízením pro společnost KR – TOOLS s.r.o. </t>
  </si>
  <si>
    <t>Maximální měřicí rozsah osy X</t>
  </si>
  <si>
    <t>Minimální měřicí rozsah osy X</t>
  </si>
  <si>
    <t>Maximální měřicí rozsah osy Y</t>
  </si>
  <si>
    <t>4/</t>
  </si>
  <si>
    <t>Minimální měřicí rozsah osy Y</t>
  </si>
  <si>
    <t>Maximální měřicí rozsah osy Z</t>
  </si>
  <si>
    <t>6/</t>
  </si>
  <si>
    <t>7/A</t>
  </si>
  <si>
    <t>7/B</t>
  </si>
  <si>
    <t>Úložná plocha desky</t>
  </si>
  <si>
    <t>B/Dodávka 3D portálového souřadnicového měřícího stroje s CNC řízením</t>
  </si>
  <si>
    <t>Minimální měřicí rozsah osy 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</si>
</sst>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0.0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u val="single"/>
      <sz val="11.5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.5"/>
      <color indexed="25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.5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1" fillId="24" borderId="0">
      <alignment/>
      <protection/>
    </xf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8" applyNumberFormat="0" applyAlignment="0" applyProtection="0"/>
    <xf numFmtId="0" fontId="45" fillId="27" borderId="8" applyNumberFormat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37">
      <alignment/>
      <protection/>
    </xf>
    <xf numFmtId="0" fontId="3" fillId="34" borderId="10" xfId="37" applyFont="1" applyFill="1" applyBorder="1">
      <alignment/>
      <protection/>
    </xf>
    <xf numFmtId="0" fontId="3" fillId="34" borderId="10" xfId="37" applyFont="1" applyFill="1" applyBorder="1" applyAlignment="1">
      <alignment horizontal="center"/>
      <protection/>
    </xf>
    <xf numFmtId="0" fontId="4" fillId="0" borderId="0" xfId="37" applyFont="1">
      <alignment/>
      <protection/>
    </xf>
    <xf numFmtId="0" fontId="5" fillId="0" borderId="0" xfId="37" applyFont="1">
      <alignment/>
      <protection/>
    </xf>
    <xf numFmtId="0" fontId="5" fillId="0" borderId="0" xfId="37" applyFont="1" applyAlignment="1">
      <alignment horizontal="center"/>
      <protection/>
    </xf>
    <xf numFmtId="0" fontId="3" fillId="35" borderId="10" xfId="37" applyFont="1" applyFill="1" applyBorder="1">
      <alignment/>
      <protection/>
    </xf>
    <xf numFmtId="0" fontId="1" fillId="35" borderId="10" xfId="37" applyFill="1" applyBorder="1" applyAlignment="1">
      <alignment horizontal="center"/>
      <protection/>
    </xf>
    <xf numFmtId="0" fontId="6" fillId="0" borderId="0" xfId="37" applyFont="1">
      <alignment/>
      <protection/>
    </xf>
    <xf numFmtId="1" fontId="7" fillId="0" borderId="0" xfId="37" applyNumberFormat="1" applyFont="1" applyAlignment="1">
      <alignment horizontal="center"/>
      <protection/>
    </xf>
    <xf numFmtId="164" fontId="6" fillId="0" borderId="0" xfId="37" applyNumberFormat="1" applyFont="1" applyAlignment="1">
      <alignment horizontal="center"/>
      <protection/>
    </xf>
    <xf numFmtId="0" fontId="1" fillId="0" borderId="0" xfId="37" applyAlignment="1">
      <alignment horizontal="center"/>
      <protection/>
    </xf>
    <xf numFmtId="164" fontId="1" fillId="0" borderId="0" xfId="37" applyNumberFormat="1" applyAlignment="1">
      <alignment horizontal="center"/>
      <protection/>
    </xf>
    <xf numFmtId="164" fontId="1" fillId="35" borderId="10" xfId="37" applyNumberFormat="1" applyFill="1" applyBorder="1" applyAlignment="1">
      <alignment horizontal="center"/>
      <protection/>
    </xf>
    <xf numFmtId="0" fontId="8" fillId="0" borderId="0" xfId="37" applyFont="1">
      <alignment/>
      <protection/>
    </xf>
    <xf numFmtId="2" fontId="1" fillId="0" borderId="0" xfId="37" applyNumberFormat="1" applyFill="1" applyAlignment="1">
      <alignment horizontal="center"/>
      <protection/>
    </xf>
    <xf numFmtId="2" fontId="6" fillId="0" borderId="0" xfId="37" applyNumberFormat="1" applyFont="1" applyAlignment="1">
      <alignment horizontal="center"/>
      <protection/>
    </xf>
    <xf numFmtId="0" fontId="3" fillId="35" borderId="0" xfId="37" applyFont="1" applyFill="1">
      <alignment/>
      <protection/>
    </xf>
    <xf numFmtId="0" fontId="3" fillId="35" borderId="0" xfId="37" applyFont="1" applyFill="1" applyAlignment="1">
      <alignment horizontal="center"/>
      <protection/>
    </xf>
    <xf numFmtId="0" fontId="7" fillId="36" borderId="11" xfId="37" applyFont="1" applyFill="1" applyBorder="1">
      <alignment/>
      <protection/>
    </xf>
    <xf numFmtId="0" fontId="7" fillId="36" borderId="11" xfId="37" applyFont="1" applyFill="1" applyBorder="1" applyAlignment="1">
      <alignment horizontal="center"/>
      <protection/>
    </xf>
    <xf numFmtId="164" fontId="7" fillId="36" borderId="11" xfId="37" applyNumberFormat="1" applyFont="1" applyFill="1" applyBorder="1" applyAlignment="1">
      <alignment horizontal="center"/>
      <protection/>
    </xf>
    <xf numFmtId="0" fontId="3" fillId="34" borderId="10" xfId="37" applyFont="1" applyFill="1" applyBorder="1" applyAlignment="1">
      <alignment/>
      <protection/>
    </xf>
    <xf numFmtId="0" fontId="3" fillId="0" borderId="0" xfId="37" applyFont="1">
      <alignment/>
      <protection/>
    </xf>
    <xf numFmtId="0" fontId="7" fillId="0" borderId="0" xfId="37" applyFont="1">
      <alignment/>
      <protection/>
    </xf>
    <xf numFmtId="0" fontId="1" fillId="34" borderId="10" xfId="37" applyFill="1" applyBorder="1">
      <alignment/>
      <protection/>
    </xf>
    <xf numFmtId="0" fontId="3" fillId="0" borderId="10" xfId="37" applyFont="1" applyFill="1" applyBorder="1" applyAlignment="1">
      <alignment/>
      <protection/>
    </xf>
    <xf numFmtId="0" fontId="1" fillId="0" borderId="10" xfId="37" applyFill="1" applyBorder="1">
      <alignment/>
      <protection/>
    </xf>
    <xf numFmtId="0" fontId="3" fillId="0" borderId="12" xfId="37" applyFont="1" applyFill="1" applyBorder="1" applyAlignment="1">
      <alignment horizontal="center"/>
      <protection/>
    </xf>
    <xf numFmtId="0" fontId="4" fillId="0" borderId="0" xfId="37" applyFont="1" applyFill="1" applyAlignment="1">
      <alignment horizontal="center"/>
      <protection/>
    </xf>
    <xf numFmtId="0" fontId="4" fillId="0" borderId="0" xfId="37" applyFont="1" applyAlignment="1">
      <alignment horizontal="center"/>
      <protection/>
    </xf>
    <xf numFmtId="3" fontId="4" fillId="0" borderId="0" xfId="37" applyNumberFormat="1" applyFont="1" applyAlignment="1">
      <alignment horizontal="center"/>
      <protection/>
    </xf>
    <xf numFmtId="164" fontId="4" fillId="0" borderId="0" xfId="37" applyNumberFormat="1" applyFont="1" applyAlignment="1">
      <alignment horizontal="center"/>
      <protection/>
    </xf>
    <xf numFmtId="0" fontId="3" fillId="0" borderId="0" xfId="37" applyFont="1" applyFill="1" applyBorder="1" applyAlignment="1">
      <alignment horizontal="center"/>
      <protection/>
    </xf>
    <xf numFmtId="0" fontId="1" fillId="0" borderId="0" xfId="37" applyFill="1" applyAlignment="1">
      <alignment horizontal="center"/>
      <protection/>
    </xf>
    <xf numFmtId="0" fontId="3" fillId="0" borderId="12" xfId="37" applyFont="1" applyBorder="1">
      <alignment/>
      <protection/>
    </xf>
    <xf numFmtId="164" fontId="6" fillId="37" borderId="12" xfId="37" applyNumberFormat="1" applyFont="1" applyFill="1" applyBorder="1" applyAlignment="1">
      <alignment horizontal="center"/>
      <protection/>
    </xf>
    <xf numFmtId="0" fontId="1" fillId="0" borderId="12" xfId="37" applyBorder="1" applyAlignment="1">
      <alignment horizontal="center"/>
      <protection/>
    </xf>
    <xf numFmtId="164" fontId="6" fillId="0" borderId="0" xfId="37" applyNumberFormat="1" applyFont="1" applyBorder="1" applyAlignment="1">
      <alignment horizontal="center"/>
      <protection/>
    </xf>
    <xf numFmtId="0" fontId="6" fillId="0" borderId="0" xfId="37" applyFont="1" applyAlignment="1">
      <alignment horizontal="center"/>
      <protection/>
    </xf>
    <xf numFmtId="164" fontId="5" fillId="0" borderId="0" xfId="37" applyNumberFormat="1" applyFont="1" applyFill="1" applyAlignment="1">
      <alignment horizontal="center"/>
      <protection/>
    </xf>
    <xf numFmtId="164" fontId="1" fillId="0" borderId="0" xfId="37" applyNumberFormat="1" applyFill="1" applyAlignment="1">
      <alignment horizontal="center"/>
      <protection/>
    </xf>
    <xf numFmtId="0" fontId="7" fillId="0" borderId="0" xfId="36" applyFont="1" applyFill="1" applyBorder="1">
      <alignment/>
      <protection/>
    </xf>
    <xf numFmtId="0" fontId="6" fillId="0" borderId="0" xfId="36" applyFont="1" applyFill="1" applyBorder="1">
      <alignment/>
      <protection/>
    </xf>
    <xf numFmtId="0" fontId="1" fillId="0" borderId="0" xfId="37" applyFont="1" applyFill="1">
      <alignment/>
      <protection/>
    </xf>
    <xf numFmtId="0" fontId="0" fillId="0" borderId="0" xfId="36">
      <alignment/>
      <protection/>
    </xf>
    <xf numFmtId="0" fontId="9" fillId="34" borderId="10" xfId="37" applyFont="1" applyFill="1" applyBorder="1" applyAlignment="1">
      <alignment/>
      <protection/>
    </xf>
    <xf numFmtId="0" fontId="10" fillId="0" borderId="0" xfId="36" applyFont="1" applyAlignment="1">
      <alignment horizontal="right"/>
      <protection/>
    </xf>
    <xf numFmtId="3" fontId="3" fillId="0" borderId="12" xfId="37" applyNumberFormat="1" applyFont="1" applyFill="1" applyBorder="1" applyAlignment="1">
      <alignment horizontal="center"/>
      <protection/>
    </xf>
    <xf numFmtId="0" fontId="11" fillId="0" borderId="12" xfId="36" applyFont="1" applyBorder="1" applyAlignment="1">
      <alignment horizontal="center"/>
      <protection/>
    </xf>
    <xf numFmtId="0" fontId="4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right"/>
      <protection/>
    </xf>
    <xf numFmtId="0" fontId="4" fillId="0" borderId="0" xfId="37" applyFont="1" applyBorder="1" applyAlignment="1">
      <alignment horizontal="center"/>
      <protection/>
    </xf>
    <xf numFmtId="3" fontId="4" fillId="0" borderId="0" xfId="37" applyNumberFormat="1" applyFont="1" applyBorder="1" applyAlignment="1">
      <alignment horizontal="center"/>
      <protection/>
    </xf>
    <xf numFmtId="164" fontId="4" fillId="0" borderId="0" xfId="37" applyNumberFormat="1" applyFont="1" applyBorder="1" applyAlignment="1">
      <alignment horizontal="center"/>
      <protection/>
    </xf>
    <xf numFmtId="0" fontId="4" fillId="0" borderId="0" xfId="37" applyFont="1" applyBorder="1">
      <alignment/>
      <protection/>
    </xf>
    <xf numFmtId="0" fontId="4" fillId="0" borderId="0" xfId="37" applyFont="1" applyBorder="1" applyAlignment="1">
      <alignment horizontal="right"/>
      <protection/>
    </xf>
    <xf numFmtId="0" fontId="7" fillId="0" borderId="13" xfId="36" applyFont="1" applyFill="1" applyBorder="1">
      <alignment/>
      <protection/>
    </xf>
    <xf numFmtId="0" fontId="7" fillId="0" borderId="14" xfId="36" applyFont="1" applyFill="1" applyBorder="1">
      <alignment/>
      <protection/>
    </xf>
    <xf numFmtId="0" fontId="7" fillId="0" borderId="15" xfId="36" applyFont="1" applyFill="1" applyBorder="1">
      <alignment/>
      <protection/>
    </xf>
    <xf numFmtId="0" fontId="12" fillId="0" borderId="0" xfId="36" applyFont="1" applyAlignment="1">
      <alignment horizontal="left" vertical="center"/>
      <protection/>
    </xf>
    <xf numFmtId="0" fontId="5" fillId="0" borderId="12" xfId="37" applyFont="1" applyBorder="1">
      <alignment/>
      <protection/>
    </xf>
    <xf numFmtId="164" fontId="1" fillId="0" borderId="12" xfId="37" applyNumberFormat="1" applyBorder="1" applyAlignment="1">
      <alignment horizontal="center"/>
      <protection/>
    </xf>
    <xf numFmtId="0" fontId="1" fillId="0" borderId="12" xfId="37" applyBorder="1">
      <alignment/>
      <protection/>
    </xf>
    <xf numFmtId="0" fontId="1" fillId="0" borderId="0" xfId="37" applyBorder="1">
      <alignment/>
      <protection/>
    </xf>
    <xf numFmtId="164" fontId="3" fillId="0" borderId="0" xfId="37" applyNumberFormat="1" applyFont="1" applyBorder="1" applyAlignment="1">
      <alignment horizontal="center"/>
      <protection/>
    </xf>
    <xf numFmtId="0" fontId="0" fillId="0" borderId="0" xfId="36" applyFont="1">
      <alignment/>
      <protection/>
    </xf>
    <xf numFmtId="0" fontId="0" fillId="0" borderId="14" xfId="36" applyFont="1" applyBorder="1">
      <alignment/>
      <protection/>
    </xf>
    <xf numFmtId="0" fontId="0" fillId="0" borderId="15" xfId="36" applyFont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0" fontId="7" fillId="36" borderId="13" xfId="37" applyFont="1" applyFill="1" applyBorder="1">
      <alignment/>
      <protection/>
    </xf>
    <xf numFmtId="0" fontId="7" fillId="0" borderId="16" xfId="37" applyFont="1" applyBorder="1">
      <alignment/>
      <protection/>
    </xf>
    <xf numFmtId="0" fontId="7" fillId="0" borderId="17" xfId="37" applyFont="1" applyBorder="1">
      <alignment/>
      <protection/>
    </xf>
    <xf numFmtId="0" fontId="1" fillId="0" borderId="18" xfId="37" applyBorder="1">
      <alignment/>
      <protection/>
    </xf>
    <xf numFmtId="0" fontId="7" fillId="0" borderId="19" xfId="37" applyFont="1" applyBorder="1">
      <alignment/>
      <protection/>
    </xf>
    <xf numFmtId="0" fontId="7" fillId="0" borderId="0" xfId="37" applyFont="1" applyBorder="1">
      <alignment/>
      <protection/>
    </xf>
    <xf numFmtId="0" fontId="1" fillId="0" borderId="20" xfId="37" applyBorder="1">
      <alignment/>
      <protection/>
    </xf>
    <xf numFmtId="0" fontId="7" fillId="0" borderId="21" xfId="37" applyFont="1" applyBorder="1">
      <alignment/>
      <protection/>
    </xf>
    <xf numFmtId="0" fontId="7" fillId="0" borderId="22" xfId="37" applyFont="1" applyBorder="1">
      <alignment/>
      <protection/>
    </xf>
    <xf numFmtId="0" fontId="1" fillId="0" borderId="23" xfId="37" applyBorder="1">
      <alignment/>
      <protection/>
    </xf>
    <xf numFmtId="0" fontId="1" fillId="0" borderId="22" xfId="37" applyBorder="1">
      <alignment/>
      <protection/>
    </xf>
    <xf numFmtId="0" fontId="4" fillId="38" borderId="0" xfId="37" applyFont="1" applyFill="1" applyAlignment="1">
      <alignment horizontal="center"/>
      <protection/>
    </xf>
    <xf numFmtId="0" fontId="3" fillId="38" borderId="0" xfId="37" applyFont="1" applyFill="1" applyAlignment="1">
      <alignment horizontal="center"/>
      <protection/>
    </xf>
    <xf numFmtId="0" fontId="3" fillId="38" borderId="0" xfId="37" applyFont="1" applyFill="1" applyBorder="1" applyAlignment="1">
      <alignment horizontal="center"/>
      <protection/>
    </xf>
    <xf numFmtId="0" fontId="6" fillId="38" borderId="0" xfId="37" applyFont="1" applyFill="1">
      <alignment/>
      <protection/>
    </xf>
    <xf numFmtId="1" fontId="7" fillId="38" borderId="0" xfId="37" applyNumberFormat="1" applyFont="1" applyFill="1" applyAlignment="1">
      <alignment horizontal="center"/>
      <protection/>
    </xf>
    <xf numFmtId="3" fontId="3" fillId="39" borderId="0" xfId="37" applyNumberFormat="1" applyFont="1" applyFill="1" applyBorder="1" applyAlignment="1">
      <alignment horizontal="center"/>
      <protection/>
    </xf>
    <xf numFmtId="3" fontId="4" fillId="38" borderId="0" xfId="37" applyNumberFormat="1" applyFont="1" applyFill="1" applyAlignment="1">
      <alignment horizontal="center"/>
      <protection/>
    </xf>
    <xf numFmtId="3" fontId="3" fillId="39" borderId="0" xfId="37" applyNumberFormat="1" applyFont="1" applyFill="1" applyAlignment="1">
      <alignment horizontal="center"/>
      <protection/>
    </xf>
    <xf numFmtId="3" fontId="4" fillId="38" borderId="0" xfId="37" applyNumberFormat="1" applyFont="1" applyFill="1" applyBorder="1" applyAlignment="1">
      <alignment horizontal="center"/>
      <protection/>
    </xf>
    <xf numFmtId="0" fontId="4" fillId="39" borderId="0" xfId="37" applyFont="1" applyFill="1" applyBorder="1" applyAlignment="1">
      <alignment horizontal="center"/>
      <protection/>
    </xf>
    <xf numFmtId="0" fontId="4" fillId="38" borderId="0" xfId="37" applyFont="1" applyFill="1" applyBorder="1" applyAlignment="1">
      <alignment horizontal="center"/>
      <protection/>
    </xf>
    <xf numFmtId="164" fontId="3" fillId="0" borderId="0" xfId="37" applyNumberFormat="1" applyFont="1" applyBorder="1">
      <alignment/>
      <protection/>
    </xf>
    <xf numFmtId="0" fontId="3" fillId="0" borderId="24" xfId="37" applyFont="1" applyBorder="1">
      <alignment/>
      <protection/>
    </xf>
    <xf numFmtId="0" fontId="5" fillId="0" borderId="24" xfId="37" applyFont="1" applyBorder="1">
      <alignment/>
      <protection/>
    </xf>
    <xf numFmtId="164" fontId="1" fillId="0" borderId="24" xfId="37" applyNumberFormat="1" applyBorder="1" applyAlignment="1">
      <alignment horizontal="center"/>
      <protection/>
    </xf>
    <xf numFmtId="0" fontId="1" fillId="0" borderId="24" xfId="37" applyBorder="1">
      <alignment/>
      <protection/>
    </xf>
    <xf numFmtId="0" fontId="1" fillId="0" borderId="24" xfId="37" applyBorder="1" applyAlignment="1">
      <alignment horizontal="center"/>
      <protection/>
    </xf>
    <xf numFmtId="0" fontId="6" fillId="0" borderId="23" xfId="36" applyFont="1" applyFill="1" applyBorder="1">
      <alignment/>
      <protection/>
    </xf>
    <xf numFmtId="0" fontId="5" fillId="8" borderId="0" xfId="37" applyFont="1" applyFill="1" applyAlignment="1">
      <alignment horizontal="center"/>
      <protection/>
    </xf>
    <xf numFmtId="0" fontId="7" fillId="8" borderId="0" xfId="37" applyFont="1" applyFill="1">
      <alignment/>
      <protection/>
    </xf>
    <xf numFmtId="0" fontId="3" fillId="8" borderId="0" xfId="37" applyFont="1" applyFill="1">
      <alignment/>
      <protection/>
    </xf>
    <xf numFmtId="0" fontId="1" fillId="8" borderId="0" xfId="37" applyFill="1" applyAlignment="1">
      <alignment horizontal="center"/>
      <protection/>
    </xf>
    <xf numFmtId="0" fontId="3" fillId="8" borderId="12" xfId="37" applyFont="1" applyFill="1" applyBorder="1" applyAlignment="1">
      <alignment horizontal="left"/>
      <protection/>
    </xf>
    <xf numFmtId="3" fontId="4" fillId="39" borderId="0" xfId="37" applyNumberFormat="1" applyFont="1" applyFill="1" applyBorder="1" applyAlignment="1">
      <alignment horizontal="center"/>
      <protection/>
    </xf>
    <xf numFmtId="1" fontId="4" fillId="38" borderId="0" xfId="37" applyNumberFormat="1" applyFont="1" applyFill="1" applyBorder="1" applyAlignment="1">
      <alignment horizontal="center"/>
      <protection/>
    </xf>
    <xf numFmtId="0" fontId="3" fillId="0" borderId="24" xfId="37" applyFont="1" applyBorder="1" applyAlignment="1">
      <alignment horizontal="center"/>
      <protection/>
    </xf>
    <xf numFmtId="0" fontId="3" fillId="38" borderId="0" xfId="36" applyFont="1" applyFill="1" applyAlignment="1">
      <alignment horizontal="center"/>
      <protection/>
    </xf>
    <xf numFmtId="0" fontId="4" fillId="0" borderId="0" xfId="36" applyFont="1" applyAlignment="1">
      <alignment horizontal="center"/>
      <protection/>
    </xf>
    <xf numFmtId="0" fontId="1" fillId="0" borderId="0" xfId="37" applyFont="1" applyAlignment="1">
      <alignment horizontal="center"/>
      <protection/>
    </xf>
    <xf numFmtId="0" fontId="1" fillId="0" borderId="0" xfId="37" applyFont="1" applyFill="1" applyAlignment="1">
      <alignment horizontal="center"/>
      <protection/>
    </xf>
    <xf numFmtId="0" fontId="1" fillId="0" borderId="12" xfId="37" applyFont="1" applyFill="1" applyBorder="1" applyAlignment="1">
      <alignment horizontal="center"/>
      <protection/>
    </xf>
    <xf numFmtId="0" fontId="1" fillId="0" borderId="0" xfId="37" applyFont="1">
      <alignment/>
      <protection/>
    </xf>
    <xf numFmtId="0" fontId="7" fillId="0" borderId="16" xfId="36" applyFont="1" applyFill="1" applyBorder="1">
      <alignment/>
      <protection/>
    </xf>
    <xf numFmtId="0" fontId="7" fillId="0" borderId="16" xfId="36" applyFont="1" applyFill="1" applyBorder="1" applyAlignment="1">
      <alignment horizontal="left"/>
      <protection/>
    </xf>
    <xf numFmtId="0" fontId="6" fillId="0" borderId="17" xfId="36" applyFont="1" applyFill="1" applyBorder="1" applyAlignment="1">
      <alignment horizontal="left"/>
      <protection/>
    </xf>
    <xf numFmtId="0" fontId="4" fillId="0" borderId="17" xfId="36" applyFont="1" applyFill="1" applyBorder="1" applyAlignment="1">
      <alignment horizontal="left"/>
      <protection/>
    </xf>
    <xf numFmtId="0" fontId="1" fillId="0" borderId="18" xfId="36" applyFont="1" applyFill="1" applyBorder="1" applyAlignment="1">
      <alignment horizontal="left"/>
      <protection/>
    </xf>
    <xf numFmtId="0" fontId="7" fillId="0" borderId="19" xfId="37" applyFont="1" applyBorder="1" applyAlignment="1">
      <alignment horizontal="left"/>
      <protection/>
    </xf>
    <xf numFmtId="0" fontId="7" fillId="0" borderId="0" xfId="37" applyFont="1" applyBorder="1" applyAlignment="1">
      <alignment horizontal="left"/>
      <protection/>
    </xf>
    <xf numFmtId="0" fontId="7" fillId="0" borderId="20" xfId="37" applyFont="1" applyBorder="1" applyAlignment="1">
      <alignment horizontal="left"/>
      <protection/>
    </xf>
    <xf numFmtId="0" fontId="7" fillId="0" borderId="21" xfId="37" applyFont="1" applyBorder="1" applyAlignment="1">
      <alignment horizontal="left"/>
      <protection/>
    </xf>
    <xf numFmtId="0" fontId="7" fillId="0" borderId="22" xfId="37" applyFont="1" applyBorder="1" applyAlignment="1">
      <alignment horizontal="left"/>
      <protection/>
    </xf>
    <xf numFmtId="0" fontId="7" fillId="0" borderId="23" xfId="37" applyFont="1" applyBorder="1" applyAlignment="1">
      <alignment horizontal="left"/>
      <protection/>
    </xf>
    <xf numFmtId="0" fontId="6" fillId="0" borderId="22" xfId="36" applyFont="1" applyFill="1" applyBorder="1">
      <alignment/>
      <protection/>
    </xf>
    <xf numFmtId="0" fontId="6" fillId="0" borderId="0" xfId="36" applyFont="1" applyBorder="1">
      <alignment/>
      <protection/>
    </xf>
    <xf numFmtId="0" fontId="7" fillId="0" borderId="21" xfId="36" applyFont="1" applyFill="1" applyBorder="1">
      <alignment/>
      <protection/>
    </xf>
    <xf numFmtId="0" fontId="7" fillId="0" borderId="22" xfId="36" applyFont="1" applyFill="1" applyBorder="1">
      <alignment/>
      <protection/>
    </xf>
    <xf numFmtId="0" fontId="7" fillId="0" borderId="17" xfId="36" applyFont="1" applyFill="1" applyBorder="1">
      <alignment/>
      <protection/>
    </xf>
    <xf numFmtId="0" fontId="7" fillId="0" borderId="18" xfId="36" applyFont="1" applyFill="1" applyBorder="1">
      <alignment/>
      <protection/>
    </xf>
    <xf numFmtId="0" fontId="7" fillId="0" borderId="19" xfId="36" applyFont="1" applyBorder="1" applyAlignment="1">
      <alignment vertical="center"/>
      <protection/>
    </xf>
    <xf numFmtId="0" fontId="7" fillId="0" borderId="20" xfId="36" applyFont="1" applyFill="1" applyBorder="1">
      <alignment/>
      <protection/>
    </xf>
    <xf numFmtId="0" fontId="7" fillId="0" borderId="21" xfId="36" applyFont="1" applyBorder="1">
      <alignment/>
      <protection/>
    </xf>
    <xf numFmtId="0" fontId="7" fillId="0" borderId="23" xfId="36" applyFont="1" applyFill="1" applyBorder="1">
      <alignment/>
      <protection/>
    </xf>
    <xf numFmtId="164" fontId="1" fillId="0" borderId="0" xfId="37" applyNumberFormat="1">
      <alignment/>
      <protection/>
    </xf>
    <xf numFmtId="0" fontId="3" fillId="40" borderId="24" xfId="37" applyFont="1" applyFill="1" applyBorder="1">
      <alignment/>
      <protection/>
    </xf>
    <xf numFmtId="0" fontId="1" fillId="41" borderId="24" xfId="37" applyFill="1" applyBorder="1">
      <alignment/>
      <protection/>
    </xf>
    <xf numFmtId="1" fontId="4" fillId="0" borderId="0" xfId="37" applyNumberFormat="1" applyFont="1" applyBorder="1" applyAlignment="1">
      <alignment horizontal="center"/>
      <protection/>
    </xf>
    <xf numFmtId="0" fontId="3" fillId="11" borderId="0" xfId="37" applyFont="1" applyFill="1">
      <alignment/>
      <protection/>
    </xf>
    <xf numFmtId="0" fontId="5" fillId="11" borderId="0" xfId="37" applyFont="1" applyFill="1" applyAlignment="1">
      <alignment horizontal="center"/>
      <protection/>
    </xf>
    <xf numFmtId="0" fontId="7" fillId="11" borderId="0" xfId="37" applyFont="1" applyFill="1">
      <alignment/>
      <protection/>
    </xf>
    <xf numFmtId="0" fontId="3" fillId="11" borderId="12" xfId="37" applyFont="1" applyFill="1" applyBorder="1" applyAlignment="1">
      <alignment horizontal="left"/>
      <protection/>
    </xf>
    <xf numFmtId="0" fontId="2" fillId="0" borderId="0" xfId="37" applyFont="1" applyFill="1" applyBorder="1" applyAlignment="1">
      <alignment horizontal="center" wrapText="1"/>
      <protection/>
    </xf>
    <xf numFmtId="0" fontId="7" fillId="36" borderId="25" xfId="37" applyFont="1" applyFill="1" applyBorder="1" applyAlignment="1">
      <alignment horizontal="center"/>
      <protection/>
    </xf>
    <xf numFmtId="164" fontId="3" fillId="0" borderId="0" xfId="37" applyNumberFormat="1" applyFont="1" applyBorder="1" applyAlignment="1">
      <alignment horizontal="center"/>
      <protection/>
    </xf>
    <xf numFmtId="0" fontId="7" fillId="0" borderId="26" xfId="37" applyFont="1" applyBorder="1" applyAlignment="1">
      <alignment horizontal="center"/>
      <protection/>
    </xf>
    <xf numFmtId="0" fontId="7" fillId="0" borderId="27" xfId="37" applyFont="1" applyBorder="1" applyAlignment="1">
      <alignment horizontal="center"/>
      <protection/>
    </xf>
    <xf numFmtId="0" fontId="7" fillId="0" borderId="28" xfId="37" applyFont="1" applyBorder="1" applyAlignment="1">
      <alignment horizontal="center"/>
      <protection/>
    </xf>
    <xf numFmtId="0" fontId="7" fillId="0" borderId="22" xfId="37" applyFont="1" applyBorder="1" applyAlignment="1">
      <alignment horizontal="center"/>
      <protection/>
    </xf>
    <xf numFmtId="0" fontId="7" fillId="0" borderId="19" xfId="36" applyFont="1" applyBorder="1" applyAlignment="1">
      <alignment horizontal="left" vertical="center" wrapText="1"/>
      <protection/>
    </xf>
    <xf numFmtId="0" fontId="7" fillId="0" borderId="0" xfId="36" applyFont="1" applyBorder="1" applyAlignment="1">
      <alignment horizontal="left" vertical="center" wrapText="1"/>
      <protection/>
    </xf>
    <xf numFmtId="0" fontId="7" fillId="0" borderId="20" xfId="36" applyFont="1" applyBorder="1" applyAlignment="1">
      <alignment horizontal="left" vertical="center" wrapText="1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Excel Built-in Normal 1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7DEE8"/>
      <rgbColor rgb="00FF99CC"/>
      <rgbColor rgb="00CC99FF"/>
      <rgbColor rgb="00FFCC99"/>
      <rgbColor rgb="003366FF"/>
      <rgbColor rgb="004BACC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115" zoomScaleNormal="115" zoomScalePageLayoutView="0" workbookViewId="0" topLeftCell="A8">
      <selection activeCell="B12" sqref="B12"/>
    </sheetView>
  </sheetViews>
  <sheetFormatPr defaultColWidth="8.57421875" defaultRowHeight="12.75"/>
  <cols>
    <col min="1" max="1" width="41.8515625" style="1" customWidth="1"/>
    <col min="2" max="2" width="13.7109375" style="1" customWidth="1"/>
    <col min="3" max="3" width="19.140625" style="1" customWidth="1"/>
    <col min="4" max="16384" width="8.57421875" style="1" customWidth="1"/>
  </cols>
  <sheetData>
    <row r="1" spans="1:3" ht="67.5" customHeight="1">
      <c r="A1" s="143" t="s">
        <v>56</v>
      </c>
      <c r="B1" s="143"/>
      <c r="C1" s="143"/>
    </row>
    <row r="2" spans="1:3" ht="15" thickBot="1">
      <c r="A2" s="136" t="s">
        <v>67</v>
      </c>
      <c r="B2" s="137"/>
      <c r="C2" s="137"/>
    </row>
    <row r="3" spans="1:3" s="4" customFormat="1" ht="14.25" customHeight="1" thickBot="1">
      <c r="A3" s="2" t="s">
        <v>0</v>
      </c>
      <c r="B3" s="3" t="s">
        <v>52</v>
      </c>
      <c r="C3" s="3" t="s">
        <v>2</v>
      </c>
    </row>
    <row r="4" spans="1:3" ht="14.25">
      <c r="A4" s="5"/>
      <c r="B4" s="6"/>
      <c r="C4" s="6"/>
    </row>
    <row r="5" spans="1:3" ht="14.25">
      <c r="A5" s="7" t="s">
        <v>3</v>
      </c>
      <c r="B5" s="8"/>
      <c r="C5" s="8"/>
    </row>
    <row r="6" spans="1:3" ht="14.25">
      <c r="A6" s="85" t="s">
        <v>4</v>
      </c>
      <c r="B6" s="86">
        <v>60</v>
      </c>
      <c r="C6" s="11" t="e">
        <f>Cena!B10</f>
        <v>#DIV/0!</v>
      </c>
    </row>
    <row r="7" spans="1:3" ht="14.25">
      <c r="A7" s="85" t="s">
        <v>5</v>
      </c>
      <c r="B7" s="10">
        <f>B6</f>
        <v>60</v>
      </c>
      <c r="C7" s="11" t="e">
        <f>Cena!B11</f>
        <v>#DIV/0!</v>
      </c>
    </row>
    <row r="8" spans="1:3" ht="14.25">
      <c r="A8" s="85" t="s">
        <v>6</v>
      </c>
      <c r="B8" s="10">
        <f>B6</f>
        <v>60</v>
      </c>
      <c r="C8" s="11" t="e">
        <f>Cena!B12</f>
        <v>#DIV/0!</v>
      </c>
    </row>
    <row r="9" spans="2:3" ht="14.25">
      <c r="B9" s="12"/>
      <c r="C9" s="13"/>
    </row>
    <row r="10" spans="1:5" ht="14.25">
      <c r="A10" s="7" t="s">
        <v>46</v>
      </c>
      <c r="B10" s="8"/>
      <c r="C10" s="14"/>
      <c r="E10" s="135"/>
    </row>
    <row r="11" spans="1:3" ht="14.25">
      <c r="A11" s="9" t="str">
        <f>Firma_a</f>
        <v>Firma A</v>
      </c>
      <c r="B11" s="86">
        <v>20</v>
      </c>
      <c r="C11" s="11" t="e">
        <f>'Tech.specifikace '!F58</f>
        <v>#DIV/0!</v>
      </c>
    </row>
    <row r="12" spans="1:3" ht="14.25">
      <c r="A12" s="9" t="str">
        <f>firma_b</f>
        <v>Firma B</v>
      </c>
      <c r="B12" s="10">
        <f>B11</f>
        <v>20</v>
      </c>
      <c r="C12" s="11" t="e">
        <f>'Tech.specifikace '!F59</f>
        <v>#DIV/0!</v>
      </c>
    </row>
    <row r="13" spans="1:3" ht="14.25">
      <c r="A13" s="9" t="str">
        <f>firma_c</f>
        <v>Firma C</v>
      </c>
      <c r="B13" s="10">
        <f>B11</f>
        <v>20</v>
      </c>
      <c r="C13" s="11" t="e">
        <f>'Tech.specifikace '!F60</f>
        <v>#DIV/0!</v>
      </c>
    </row>
    <row r="14" spans="1:3" ht="14.25">
      <c r="A14" s="15"/>
      <c r="B14" s="12"/>
      <c r="C14" s="16"/>
    </row>
    <row r="15" spans="1:3" ht="14.25">
      <c r="A15" s="7" t="s">
        <v>7</v>
      </c>
      <c r="B15" s="8"/>
      <c r="C15" s="14"/>
    </row>
    <row r="16" spans="1:3" ht="14.25">
      <c r="A16" s="9" t="str">
        <f>Firma_a</f>
        <v>Firma A</v>
      </c>
      <c r="B16" s="86">
        <v>10</v>
      </c>
      <c r="C16" s="11" t="e">
        <f>'Servisní podmínky'!F17</f>
        <v>#DIV/0!</v>
      </c>
    </row>
    <row r="17" spans="1:3" ht="14.25">
      <c r="A17" s="9" t="str">
        <f>firma_b</f>
        <v>Firma B</v>
      </c>
      <c r="B17" s="10">
        <f>B16</f>
        <v>10</v>
      </c>
      <c r="C17" s="11" t="e">
        <f>'Servisní podmínky'!F18</f>
        <v>#DIV/0!</v>
      </c>
    </row>
    <row r="18" spans="1:3" ht="14.25">
      <c r="A18" s="9" t="str">
        <f>firma_c</f>
        <v>Firma C</v>
      </c>
      <c r="B18" s="10">
        <f>B16</f>
        <v>10</v>
      </c>
      <c r="C18" s="11" t="e">
        <f>'Servisní podmínky'!F19</f>
        <v>#DIV/0!</v>
      </c>
    </row>
    <row r="19" spans="1:3" ht="14.25">
      <c r="A19" s="15"/>
      <c r="B19" s="12"/>
      <c r="C19" s="17"/>
    </row>
    <row r="20" spans="1:3" ht="14.25">
      <c r="A20" s="7" t="s">
        <v>8</v>
      </c>
      <c r="B20" s="8"/>
      <c r="C20" s="14"/>
    </row>
    <row r="21" spans="1:3" ht="14.25">
      <c r="A21" s="9" t="str">
        <f>Firma_a</f>
        <v>Firma A</v>
      </c>
      <c r="B21" s="86">
        <v>10</v>
      </c>
      <c r="C21" s="11" t="e">
        <f>Záruka!F11</f>
        <v>#DIV/0!</v>
      </c>
    </row>
    <row r="22" spans="1:3" ht="14.25">
      <c r="A22" s="9" t="str">
        <f>firma_b</f>
        <v>Firma B</v>
      </c>
      <c r="B22" s="10">
        <f>B21</f>
        <v>10</v>
      </c>
      <c r="C22" s="11" t="e">
        <f>Záruka!F12</f>
        <v>#DIV/0!</v>
      </c>
    </row>
    <row r="23" spans="1:3" ht="14.25">
      <c r="A23" s="9" t="str">
        <f>firma_c</f>
        <v>Firma C</v>
      </c>
      <c r="B23" s="10">
        <f>B21</f>
        <v>10</v>
      </c>
      <c r="C23" s="11" t="e">
        <f>Záruka!F13</f>
        <v>#DIV/0!</v>
      </c>
    </row>
    <row r="24" spans="2:3" ht="14.25">
      <c r="B24" s="12"/>
      <c r="C24" s="16"/>
    </row>
    <row r="25" spans="1:4" ht="14.25">
      <c r="A25" s="18" t="s">
        <v>9</v>
      </c>
      <c r="B25" s="18"/>
      <c r="C25" s="19" t="s">
        <v>2</v>
      </c>
      <c r="D25" s="12"/>
    </row>
    <row r="26" spans="1:3" ht="14.25">
      <c r="A26" s="20" t="str">
        <f>Firma_a</f>
        <v>Firma A</v>
      </c>
      <c r="B26" s="21" t="s">
        <v>10</v>
      </c>
      <c r="C26" s="22" t="e">
        <f>SUMIF($A$6:A$25,A26,C6:C25)</f>
        <v>#DIV/0!</v>
      </c>
    </row>
    <row r="27" spans="1:3" ht="14.25">
      <c r="A27" s="20" t="str">
        <f>firma_b</f>
        <v>Firma B</v>
      </c>
      <c r="B27" s="21" t="s">
        <v>10</v>
      </c>
      <c r="C27" s="22" t="e">
        <f>SUMIF($A$6:A$25,A27,C6:C26)</f>
        <v>#DIV/0!</v>
      </c>
    </row>
    <row r="28" spans="1:3" ht="14.25">
      <c r="A28" s="20" t="str">
        <f>firma_c</f>
        <v>Firma C</v>
      </c>
      <c r="B28" s="21" t="s">
        <v>10</v>
      </c>
      <c r="C28" s="22" t="e">
        <f>SUMIF($A$6:A$25,A28,C6:C27)</f>
        <v>#DIV/0!</v>
      </c>
    </row>
    <row r="29" spans="2:3" ht="14.25">
      <c r="B29" s="12"/>
      <c r="C29" s="12"/>
    </row>
    <row r="30" spans="1:3" ht="14.25">
      <c r="A30" s="71" t="s">
        <v>50</v>
      </c>
      <c r="B30" s="144"/>
      <c r="C30" s="144"/>
    </row>
    <row r="31" spans="1:3" ht="14.25">
      <c r="A31" s="71" t="s">
        <v>51</v>
      </c>
      <c r="B31" s="144"/>
      <c r="C31" s="144"/>
    </row>
    <row r="32" spans="1:3" ht="14.25">
      <c r="A32" s="71" t="s">
        <v>11</v>
      </c>
      <c r="B32" s="144"/>
      <c r="C32" s="144"/>
    </row>
  </sheetData>
  <sheetProtection selectLockedCells="1" selectUnlockedCells="1"/>
  <mergeCells count="4">
    <mergeCell ref="A1:C1"/>
    <mergeCell ref="B30:C30"/>
    <mergeCell ref="B31:C31"/>
    <mergeCell ref="B32:C32"/>
  </mergeCells>
  <printOptions/>
  <pageMargins left="0.984251968503937" right="0.98425196850393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="115" zoomScaleNormal="115" zoomScalePageLayoutView="0" workbookViewId="0" topLeftCell="A1">
      <selection activeCell="D8" sqref="D8"/>
    </sheetView>
  </sheetViews>
  <sheetFormatPr defaultColWidth="8.57421875" defaultRowHeight="12.75"/>
  <cols>
    <col min="1" max="1" width="36.00390625" style="1" customWidth="1"/>
    <col min="2" max="2" width="19.140625" style="1" customWidth="1"/>
    <col min="3" max="3" width="5.8515625" style="1" customWidth="1"/>
    <col min="4" max="4" width="20.57421875" style="1" customWidth="1"/>
    <col min="5" max="5" width="8.57421875" style="1" customWidth="1"/>
    <col min="6" max="6" width="11.57421875" style="1" customWidth="1"/>
    <col min="7" max="7" width="16.140625" style="1" customWidth="1"/>
    <col min="8" max="16384" width="8.57421875" style="1" customWidth="1"/>
  </cols>
  <sheetData>
    <row r="1" spans="1:4" ht="14.25">
      <c r="A1" s="23" t="s">
        <v>12</v>
      </c>
      <c r="B1" s="23"/>
      <c r="C1" s="23"/>
      <c r="D1" s="23"/>
    </row>
    <row r="2" ht="15" thickTop="1"/>
    <row r="3" spans="1:4" ht="15" thickBot="1">
      <c r="A3" s="94" t="s">
        <v>13</v>
      </c>
      <c r="B3" s="107" t="s">
        <v>14</v>
      </c>
      <c r="C3" s="95"/>
      <c r="D3" s="95"/>
    </row>
    <row r="4" spans="1:2" ht="14.25">
      <c r="A4" s="4" t="s">
        <v>15</v>
      </c>
      <c r="B4" s="105">
        <f>MIN(B5:B7)</f>
        <v>0</v>
      </c>
    </row>
    <row r="5" spans="1:4" ht="14.25">
      <c r="A5" s="56" t="str">
        <f>Firma_a</f>
        <v>Firma A</v>
      </c>
      <c r="B5" s="90"/>
      <c r="C5" s="106">
        <f>Hodnoceni!B6</f>
        <v>60</v>
      </c>
      <c r="D5" s="55" t="e">
        <f>(B4/B5)*C5</f>
        <v>#DIV/0!</v>
      </c>
    </row>
    <row r="6" spans="1:4" ht="14.25">
      <c r="A6" s="56" t="str">
        <f>firma_b</f>
        <v>Firma B</v>
      </c>
      <c r="B6" s="90"/>
      <c r="C6" s="53">
        <f>C5</f>
        <v>60</v>
      </c>
      <c r="D6" s="55" t="e">
        <f>(B4/B6)*C6</f>
        <v>#DIV/0!</v>
      </c>
    </row>
    <row r="7" spans="1:4" ht="14.25">
      <c r="A7" s="56" t="str">
        <f>firma_c</f>
        <v>Firma C</v>
      </c>
      <c r="B7" s="90"/>
      <c r="C7" s="53">
        <f>C5</f>
        <v>60</v>
      </c>
      <c r="D7" s="55" t="e">
        <f>(B4/B7)*C7</f>
        <v>#DIV/0!</v>
      </c>
    </row>
    <row r="8" spans="1:2" ht="14.25">
      <c r="A8" s="15"/>
      <c r="B8" s="12"/>
    </row>
    <row r="9" spans="1:4" ht="15" thickBot="1">
      <c r="A9" s="94" t="s">
        <v>16</v>
      </c>
      <c r="B9" s="98"/>
      <c r="C9" s="97"/>
      <c r="D9" s="97"/>
    </row>
    <row r="10" spans="1:4" ht="14.25">
      <c r="A10" s="56" t="str">
        <f>Firma_a</f>
        <v>Firma A</v>
      </c>
      <c r="B10" s="145" t="e">
        <f>D5</f>
        <v>#DIV/0!</v>
      </c>
      <c r="C10" s="145"/>
      <c r="D10" s="145"/>
    </row>
    <row r="11" spans="1:4" ht="14.25">
      <c r="A11" s="56" t="str">
        <f>firma_b</f>
        <v>Firma B</v>
      </c>
      <c r="B11" s="145" t="e">
        <f>D6</f>
        <v>#DIV/0!</v>
      </c>
      <c r="C11" s="145"/>
      <c r="D11" s="145"/>
    </row>
    <row r="12" spans="1:4" ht="14.25">
      <c r="A12" s="56" t="str">
        <f>firma_c</f>
        <v>Firma C</v>
      </c>
      <c r="B12" s="145" t="e">
        <f>D7</f>
        <v>#DIV/0!</v>
      </c>
      <c r="C12" s="145"/>
      <c r="D12" s="145"/>
    </row>
    <row r="13" spans="1:4" ht="14.25">
      <c r="A13" s="4"/>
      <c r="B13" s="24"/>
      <c r="D13" s="5"/>
    </row>
    <row r="14" spans="1:4" ht="14.25">
      <c r="A14" s="72" t="s">
        <v>17</v>
      </c>
      <c r="B14" s="73"/>
      <c r="C14" s="73"/>
      <c r="D14" s="74"/>
    </row>
    <row r="15" spans="1:4" ht="14.25">
      <c r="A15" s="75" t="str">
        <f>"Maximální počet bodů byl dle Zadávací dokumentace stanoven na "&amp;C5&amp;" z 100."</f>
        <v>Maximální počet bodů byl dle Zadávací dokumentace stanoven na 60 z 100.</v>
      </c>
      <c r="B15" s="76"/>
      <c r="C15" s="76"/>
      <c r="D15" s="77"/>
    </row>
    <row r="16" spans="1:4" ht="14.25">
      <c r="A16" s="75" t="s">
        <v>18</v>
      </c>
      <c r="B16" s="76"/>
      <c r="C16" s="76"/>
      <c r="D16" s="77"/>
    </row>
    <row r="17" spans="1:4" ht="14.25">
      <c r="A17" s="78" t="s">
        <v>19</v>
      </c>
      <c r="B17" s="79"/>
      <c r="C17" s="79"/>
      <c r="D17" s="80"/>
    </row>
    <row r="18" spans="1:4" ht="14.25">
      <c r="A18" s="79"/>
      <c r="B18" s="79"/>
      <c r="C18" s="79"/>
      <c r="D18" s="81"/>
    </row>
    <row r="19" spans="1:4" ht="14.25">
      <c r="A19" s="149" t="s">
        <v>20</v>
      </c>
      <c r="B19" s="149"/>
      <c r="C19" s="149"/>
      <c r="D19" s="149"/>
    </row>
    <row r="20" spans="1:4" ht="14.25">
      <c r="A20" s="146" t="str">
        <f>"Hodnota kritéria = (nejnižší cena/cena hodnoceného účastníka)*"&amp;C5</f>
        <v>Hodnota kritéria = (nejnižší cena/cena hodnoceného účastníka)*60</v>
      </c>
      <c r="B20" s="147"/>
      <c r="C20" s="147"/>
      <c r="D20" s="148"/>
    </row>
  </sheetData>
  <sheetProtection selectLockedCells="1" selectUnlockedCells="1"/>
  <mergeCells count="5">
    <mergeCell ref="B10:D10"/>
    <mergeCell ref="B11:D11"/>
    <mergeCell ref="B12:D12"/>
    <mergeCell ref="A20:D20"/>
    <mergeCell ref="A19:D19"/>
  </mergeCells>
  <printOptions/>
  <pageMargins left="1.1811023622047245" right="1.1811023622047245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115" zoomScaleNormal="115" zoomScalePageLayoutView="0" workbookViewId="0" topLeftCell="A40">
      <selection activeCell="D33" sqref="D33"/>
    </sheetView>
  </sheetViews>
  <sheetFormatPr defaultColWidth="8.57421875" defaultRowHeight="12.75"/>
  <cols>
    <col min="1" max="1" width="4.8515625" style="6" customWidth="1"/>
    <col min="2" max="2" width="33.421875" style="1" customWidth="1"/>
    <col min="3" max="3" width="14.00390625" style="1" customWidth="1"/>
    <col min="4" max="4" width="9.00390625" style="113" customWidth="1"/>
    <col min="5" max="5" width="10.421875" style="1" customWidth="1"/>
    <col min="6" max="6" width="19.00390625" style="1" customWidth="1"/>
    <col min="7" max="16384" width="8.57421875" style="1" customWidth="1"/>
  </cols>
  <sheetData>
    <row r="1" spans="2:6" ht="14.25">
      <c r="B1" s="23" t="s">
        <v>46</v>
      </c>
      <c r="C1" s="23"/>
      <c r="D1" s="23"/>
      <c r="E1" s="23"/>
      <c r="F1" s="26"/>
    </row>
    <row r="2" spans="3:4" ht="14.25">
      <c r="C2" s="6"/>
      <c r="D2" s="6"/>
    </row>
    <row r="3" spans="2:7" ht="14.25">
      <c r="B3" s="27" t="s">
        <v>21</v>
      </c>
      <c r="C3" s="27"/>
      <c r="D3" s="27"/>
      <c r="E3" s="27"/>
      <c r="F3" s="28"/>
      <c r="G3" s="6"/>
    </row>
    <row r="4" spans="2:5" ht="14.25">
      <c r="B4" s="15"/>
      <c r="C4" s="6"/>
      <c r="D4" s="6"/>
      <c r="E4" s="12"/>
    </row>
    <row r="5" spans="1:6" ht="14.25">
      <c r="A5" s="100"/>
      <c r="B5" s="102" t="s">
        <v>22</v>
      </c>
      <c r="C5" s="100"/>
      <c r="D5" s="100"/>
      <c r="E5" s="100"/>
      <c r="F5" s="103"/>
    </row>
    <row r="6" spans="1:6" ht="15" thickBot="1">
      <c r="A6" s="101" t="s">
        <v>32</v>
      </c>
      <c r="B6" s="104" t="s">
        <v>57</v>
      </c>
      <c r="C6" s="29" t="s">
        <v>23</v>
      </c>
      <c r="D6" s="29" t="s">
        <v>24</v>
      </c>
      <c r="E6" s="29" t="s">
        <v>1</v>
      </c>
      <c r="F6" s="29" t="s">
        <v>25</v>
      </c>
    </row>
    <row r="7" spans="1:6" ht="14.25">
      <c r="A7" s="100"/>
      <c r="B7" s="25" t="s">
        <v>26</v>
      </c>
      <c r="C7" s="89">
        <f>MAX(C8:C10)</f>
        <v>0</v>
      </c>
      <c r="D7" s="83" t="s">
        <v>54</v>
      </c>
      <c r="E7" s="31"/>
      <c r="F7" s="4"/>
    </row>
    <row r="8" spans="1:6" ht="14.25">
      <c r="A8" s="100"/>
      <c r="B8" s="9" t="str">
        <f>Firma_a</f>
        <v>Firma A</v>
      </c>
      <c r="C8" s="88"/>
      <c r="D8" s="30" t="str">
        <f>D7</f>
        <v>mm</v>
      </c>
      <c r="E8" s="82">
        <v>2</v>
      </c>
      <c r="F8" s="33" t="e">
        <f>(C8/C$7)*E8</f>
        <v>#DIV/0!</v>
      </c>
    </row>
    <row r="9" spans="1:6" ht="14.25">
      <c r="A9" s="100"/>
      <c r="B9" s="9" t="str">
        <f>firma_b</f>
        <v>Firma B</v>
      </c>
      <c r="C9" s="88"/>
      <c r="D9" s="30" t="str">
        <f>D8</f>
        <v>mm</v>
      </c>
      <c r="E9" s="31">
        <f>E8</f>
        <v>2</v>
      </c>
      <c r="F9" s="33" t="e">
        <f>(C9/C$7)*E9</f>
        <v>#DIV/0!</v>
      </c>
    </row>
    <row r="10" spans="1:6" ht="14.25">
      <c r="A10" s="100"/>
      <c r="B10" s="9" t="str">
        <f>firma_c</f>
        <v>Firma C</v>
      </c>
      <c r="C10" s="88"/>
      <c r="D10" s="30" t="str">
        <f>D9</f>
        <v>mm</v>
      </c>
      <c r="E10" s="31">
        <f>E8</f>
        <v>2</v>
      </c>
      <c r="F10" s="33" t="e">
        <f>(C10/C$7)*E10</f>
        <v>#DIV/0!</v>
      </c>
    </row>
    <row r="11" spans="1:6" ht="14.25">
      <c r="A11" s="140"/>
      <c r="B11" s="139" t="s">
        <v>20</v>
      </c>
      <c r="C11" s="32"/>
      <c r="D11" s="30"/>
      <c r="E11" s="31"/>
      <c r="F11" s="33"/>
    </row>
    <row r="12" spans="1:6" ht="15" thickBot="1">
      <c r="A12" s="141" t="s">
        <v>38</v>
      </c>
      <c r="B12" s="142" t="s">
        <v>58</v>
      </c>
      <c r="C12" s="29" t="s">
        <v>23</v>
      </c>
      <c r="D12" s="29" t="s">
        <v>24</v>
      </c>
      <c r="E12" s="29" t="s">
        <v>1</v>
      </c>
      <c r="F12" s="29" t="s">
        <v>25</v>
      </c>
    </row>
    <row r="13" spans="1:6" ht="14.25">
      <c r="A13" s="140"/>
      <c r="B13" s="25" t="s">
        <v>26</v>
      </c>
      <c r="C13" s="87">
        <f>MIN(C14:C16)</f>
        <v>0</v>
      </c>
      <c r="D13" s="84" t="s">
        <v>54</v>
      </c>
      <c r="E13" s="34"/>
      <c r="F13" s="34"/>
    </row>
    <row r="14" spans="1:6" ht="14.25">
      <c r="A14" s="140"/>
      <c r="B14" s="9" t="str">
        <f>Firma_a</f>
        <v>Firma A</v>
      </c>
      <c r="C14" s="88"/>
      <c r="D14" s="30" t="str">
        <f>D13</f>
        <v>mm</v>
      </c>
      <c r="E14" s="82">
        <v>2</v>
      </c>
      <c r="F14" s="33" t="e">
        <f>(C$13/C14)*E14</f>
        <v>#DIV/0!</v>
      </c>
    </row>
    <row r="15" spans="1:6" ht="14.25">
      <c r="A15" s="140"/>
      <c r="B15" s="9" t="str">
        <f>firma_b</f>
        <v>Firma B</v>
      </c>
      <c r="C15" s="88"/>
      <c r="D15" s="30" t="str">
        <f>D14</f>
        <v>mm</v>
      </c>
      <c r="E15" s="31">
        <f>E14</f>
        <v>2</v>
      </c>
      <c r="F15" s="33" t="e">
        <f>(C$13/C15)*E15</f>
        <v>#DIV/0!</v>
      </c>
    </row>
    <row r="16" spans="1:6" ht="14.25">
      <c r="A16" s="140"/>
      <c r="B16" s="9" t="str">
        <f>firma_c</f>
        <v>Firma C</v>
      </c>
      <c r="C16" s="88"/>
      <c r="D16" s="30" t="str">
        <f>D15</f>
        <v>mm</v>
      </c>
      <c r="E16" s="31">
        <f>E14</f>
        <v>2</v>
      </c>
      <c r="F16" s="33" t="e">
        <f>(C$13/C16)*E16</f>
        <v>#DIV/0!</v>
      </c>
    </row>
    <row r="17" spans="1:6" ht="14.25">
      <c r="A17" s="100"/>
      <c r="B17" s="102" t="s">
        <v>22</v>
      </c>
      <c r="C17" s="32"/>
      <c r="D17" s="30"/>
      <c r="E17" s="31"/>
      <c r="F17" s="33"/>
    </row>
    <row r="18" spans="1:6" ht="15" thickBot="1">
      <c r="A18" s="101" t="s">
        <v>47</v>
      </c>
      <c r="B18" s="104" t="s">
        <v>59</v>
      </c>
      <c r="C18" s="29" t="s">
        <v>23</v>
      </c>
      <c r="D18" s="29" t="s">
        <v>24</v>
      </c>
      <c r="E18" s="29" t="s">
        <v>1</v>
      </c>
      <c r="F18" s="29" t="s">
        <v>25</v>
      </c>
    </row>
    <row r="19" spans="1:6" ht="14.25">
      <c r="A19" s="100"/>
      <c r="B19" s="25" t="s">
        <v>26</v>
      </c>
      <c r="C19" s="87">
        <f>MAX(C20:C22)</f>
        <v>0</v>
      </c>
      <c r="D19" s="84" t="s">
        <v>54</v>
      </c>
      <c r="E19" s="34"/>
      <c r="F19" s="34"/>
    </row>
    <row r="20" spans="1:6" ht="14.25">
      <c r="A20" s="100"/>
      <c r="B20" s="9" t="str">
        <f>Firma_a</f>
        <v>Firma A</v>
      </c>
      <c r="C20" s="88"/>
      <c r="D20" s="30" t="str">
        <f>D19</f>
        <v>mm</v>
      </c>
      <c r="E20" s="82">
        <v>2</v>
      </c>
      <c r="F20" s="33" t="e">
        <f>(C20/C$19)*E20</f>
        <v>#DIV/0!</v>
      </c>
    </row>
    <row r="21" spans="1:6" ht="14.25">
      <c r="A21" s="100"/>
      <c r="B21" s="9" t="str">
        <f>firma_b</f>
        <v>Firma B</v>
      </c>
      <c r="C21" s="88"/>
      <c r="D21" s="30" t="str">
        <f>D20</f>
        <v>mm</v>
      </c>
      <c r="E21" s="31">
        <f>E20</f>
        <v>2</v>
      </c>
      <c r="F21" s="33" t="e">
        <f>(C21/C$19)*E21</f>
        <v>#DIV/0!</v>
      </c>
    </row>
    <row r="22" spans="1:6" ht="14.25">
      <c r="A22" s="100"/>
      <c r="B22" s="9" t="str">
        <f>firma_c</f>
        <v>Firma C</v>
      </c>
      <c r="C22" s="88"/>
      <c r="D22" s="30" t="str">
        <f>D21</f>
        <v>mm</v>
      </c>
      <c r="E22" s="31">
        <f>E20</f>
        <v>2</v>
      </c>
      <c r="F22" s="33" t="e">
        <f>(C22/C$19)*E22</f>
        <v>#DIV/0!</v>
      </c>
    </row>
    <row r="23" spans="1:6" ht="14.25">
      <c r="A23" s="140"/>
      <c r="B23" s="139" t="s">
        <v>20</v>
      </c>
      <c r="C23" s="32"/>
      <c r="D23" s="30"/>
      <c r="E23" s="31"/>
      <c r="F23" s="33"/>
    </row>
    <row r="24" spans="1:6" ht="15" thickBot="1">
      <c r="A24" s="141" t="s">
        <v>60</v>
      </c>
      <c r="B24" s="142" t="s">
        <v>61</v>
      </c>
      <c r="C24" s="29" t="s">
        <v>23</v>
      </c>
      <c r="D24" s="29" t="s">
        <v>24</v>
      </c>
      <c r="E24" s="29" t="s">
        <v>1</v>
      </c>
      <c r="F24" s="29" t="s">
        <v>25</v>
      </c>
    </row>
    <row r="25" spans="1:6" ht="14.25">
      <c r="A25" s="140"/>
      <c r="B25" s="25" t="s">
        <v>26</v>
      </c>
      <c r="C25" s="87">
        <f>MIN(C26:C28)</f>
        <v>0</v>
      </c>
      <c r="D25" s="84" t="s">
        <v>54</v>
      </c>
      <c r="E25" s="34"/>
      <c r="F25" s="34"/>
    </row>
    <row r="26" spans="1:6" ht="14.25">
      <c r="A26" s="140"/>
      <c r="B26" s="9" t="str">
        <f>Firma_a</f>
        <v>Firma A</v>
      </c>
      <c r="C26" s="88"/>
      <c r="D26" s="30" t="str">
        <f>D25</f>
        <v>mm</v>
      </c>
      <c r="E26" s="82">
        <v>2</v>
      </c>
      <c r="F26" s="33" t="e">
        <f>(C$25/C26)*E26</f>
        <v>#DIV/0!</v>
      </c>
    </row>
    <row r="27" spans="1:6" ht="14.25">
      <c r="A27" s="140"/>
      <c r="B27" s="9" t="str">
        <f>firma_b</f>
        <v>Firma B</v>
      </c>
      <c r="C27" s="88"/>
      <c r="D27" s="30" t="str">
        <f>D26</f>
        <v>mm</v>
      </c>
      <c r="E27" s="31">
        <f>E26</f>
        <v>2</v>
      </c>
      <c r="F27" s="33" t="e">
        <f>(C$25/C27)*E27</f>
        <v>#DIV/0!</v>
      </c>
    </row>
    <row r="28" spans="1:6" ht="14.25">
      <c r="A28" s="140"/>
      <c r="B28" s="9" t="str">
        <f>firma_c</f>
        <v>Firma C</v>
      </c>
      <c r="C28" s="88"/>
      <c r="D28" s="30" t="str">
        <f>D27</f>
        <v>mm</v>
      </c>
      <c r="E28" s="31">
        <f>E26</f>
        <v>2</v>
      </c>
      <c r="F28" s="33" t="e">
        <f>(C$25/C28)*E28</f>
        <v>#DIV/0!</v>
      </c>
    </row>
    <row r="29" spans="1:6" ht="14.25">
      <c r="A29" s="100"/>
      <c r="B29" s="102" t="s">
        <v>22</v>
      </c>
      <c r="C29" s="32"/>
      <c r="D29" s="30"/>
      <c r="E29" s="31"/>
      <c r="F29" s="33"/>
    </row>
    <row r="30" spans="1:6" ht="15" thickBot="1">
      <c r="A30" s="101" t="s">
        <v>48</v>
      </c>
      <c r="B30" s="104" t="s">
        <v>62</v>
      </c>
      <c r="C30" s="29" t="s">
        <v>23</v>
      </c>
      <c r="D30" s="29" t="s">
        <v>24</v>
      </c>
      <c r="E30" s="29" t="s">
        <v>1</v>
      </c>
      <c r="F30" s="29" t="s">
        <v>25</v>
      </c>
    </row>
    <row r="31" spans="1:6" ht="14.25">
      <c r="A31" s="100"/>
      <c r="B31" s="25" t="s">
        <v>26</v>
      </c>
      <c r="C31" s="87">
        <f>MAX(C32:C34)</f>
        <v>0</v>
      </c>
      <c r="D31" s="108" t="s">
        <v>54</v>
      </c>
      <c r="E31" s="31"/>
      <c r="F31" s="33"/>
    </row>
    <row r="32" spans="1:6" ht="14.25">
      <c r="A32" s="100"/>
      <c r="B32" s="9" t="str">
        <f>Firma_a</f>
        <v>Firma A</v>
      </c>
      <c r="C32" s="88"/>
      <c r="D32" s="109" t="str">
        <f>D31</f>
        <v>mm</v>
      </c>
      <c r="E32" s="82">
        <v>2</v>
      </c>
      <c r="F32" s="33" t="e">
        <f>(C32/C$31)*E32</f>
        <v>#DIV/0!</v>
      </c>
    </row>
    <row r="33" spans="1:6" ht="14.25">
      <c r="A33" s="100"/>
      <c r="B33" s="9" t="str">
        <f>firma_b</f>
        <v>Firma B</v>
      </c>
      <c r="C33" s="88"/>
      <c r="D33" s="109" t="str">
        <f>D32</f>
        <v>mm</v>
      </c>
      <c r="E33" s="31">
        <f>E32</f>
        <v>2</v>
      </c>
      <c r="F33" s="33" t="e">
        <f>(C33/C$31)*E33</f>
        <v>#DIV/0!</v>
      </c>
    </row>
    <row r="34" spans="1:6" ht="14.25">
      <c r="A34" s="100"/>
      <c r="B34" s="9" t="str">
        <f>firma_c</f>
        <v>Firma C</v>
      </c>
      <c r="C34" s="88"/>
      <c r="D34" s="109" t="str">
        <f>D33</f>
        <v>mm</v>
      </c>
      <c r="E34" s="31">
        <f>E32</f>
        <v>2</v>
      </c>
      <c r="F34" s="33" t="e">
        <f>(C34/C$31)*E34</f>
        <v>#DIV/0!</v>
      </c>
    </row>
    <row r="35" spans="1:6" ht="14.25">
      <c r="A35" s="140"/>
      <c r="B35" s="139" t="s">
        <v>20</v>
      </c>
      <c r="C35" s="32"/>
      <c r="D35" s="30"/>
      <c r="E35" s="31"/>
      <c r="F35" s="33"/>
    </row>
    <row r="36" spans="1:6" ht="15" thickBot="1">
      <c r="A36" s="141" t="s">
        <v>63</v>
      </c>
      <c r="B36" s="142" t="s">
        <v>68</v>
      </c>
      <c r="C36" s="29" t="s">
        <v>23</v>
      </c>
      <c r="D36" s="29" t="s">
        <v>24</v>
      </c>
      <c r="E36" s="29" t="s">
        <v>1</v>
      </c>
      <c r="F36" s="29" t="s">
        <v>25</v>
      </c>
    </row>
    <row r="37" spans="1:6" ht="14.25">
      <c r="A37" s="140"/>
      <c r="B37" s="25" t="s">
        <v>26</v>
      </c>
      <c r="C37" s="87">
        <f>MIN(C38:C40)</f>
        <v>0</v>
      </c>
      <c r="D37" s="108" t="s">
        <v>54</v>
      </c>
      <c r="E37" s="31"/>
      <c r="F37" s="33"/>
    </row>
    <row r="38" spans="1:6" ht="14.25">
      <c r="A38" s="140"/>
      <c r="B38" s="9" t="str">
        <f>Firma_a</f>
        <v>Firma A</v>
      </c>
      <c r="C38" s="88"/>
      <c r="D38" s="109" t="str">
        <f>D37</f>
        <v>mm</v>
      </c>
      <c r="E38" s="82">
        <v>2</v>
      </c>
      <c r="F38" s="33" t="e">
        <f>(C$37/C38)*E38</f>
        <v>#DIV/0!</v>
      </c>
    </row>
    <row r="39" spans="1:6" ht="14.25">
      <c r="A39" s="140"/>
      <c r="B39" s="9" t="str">
        <f>firma_b</f>
        <v>Firma B</v>
      </c>
      <c r="C39" s="88"/>
      <c r="D39" s="109" t="str">
        <f>D38</f>
        <v>mm</v>
      </c>
      <c r="E39" s="31">
        <f>E38</f>
        <v>2</v>
      </c>
      <c r="F39" s="33" t="e">
        <f>(C$37/C39)*E39</f>
        <v>#DIV/0!</v>
      </c>
    </row>
    <row r="40" spans="1:6" ht="14.25">
      <c r="A40" s="140"/>
      <c r="B40" s="9" t="str">
        <f>firma_c</f>
        <v>Firma C</v>
      </c>
      <c r="C40" s="88"/>
      <c r="D40" s="109" t="str">
        <f>D39</f>
        <v>mm</v>
      </c>
      <c r="E40" s="31">
        <f>E38</f>
        <v>2</v>
      </c>
      <c r="F40" s="33" t="e">
        <f>(C$37/C40)*E40</f>
        <v>#DIV/0!</v>
      </c>
    </row>
    <row r="41" spans="1:6" ht="14.25">
      <c r="A41" s="100"/>
      <c r="B41" s="102" t="s">
        <v>22</v>
      </c>
      <c r="C41" s="32"/>
      <c r="D41" s="30"/>
      <c r="E41" s="31"/>
      <c r="F41" s="33"/>
    </row>
    <row r="42" spans="1:6" ht="15" thickBot="1">
      <c r="A42" s="101" t="s">
        <v>64</v>
      </c>
      <c r="B42" s="104" t="s">
        <v>66</v>
      </c>
      <c r="C42" s="29" t="s">
        <v>23</v>
      </c>
      <c r="D42" s="29" t="s">
        <v>24</v>
      </c>
      <c r="E42" s="29" t="s">
        <v>1</v>
      </c>
      <c r="F42" s="29" t="s">
        <v>25</v>
      </c>
    </row>
    <row r="43" spans="1:6" ht="14.25">
      <c r="A43" s="100"/>
      <c r="B43" s="25" t="s">
        <v>26</v>
      </c>
      <c r="C43" s="87">
        <f>MAX(C44:C46)</f>
        <v>0</v>
      </c>
      <c r="D43" s="108" t="s">
        <v>54</v>
      </c>
      <c r="E43" s="31"/>
      <c r="F43" s="33"/>
    </row>
    <row r="44" spans="1:6" ht="14.25">
      <c r="A44" s="100"/>
      <c r="B44" s="9" t="str">
        <f>Firma_a</f>
        <v>Firma A</v>
      </c>
      <c r="C44" s="88"/>
      <c r="D44" s="109" t="str">
        <f>D43</f>
        <v>mm</v>
      </c>
      <c r="E44" s="82">
        <v>4</v>
      </c>
      <c r="F44" s="33" t="e">
        <f>(C44/C$43)*E44</f>
        <v>#DIV/0!</v>
      </c>
    </row>
    <row r="45" spans="1:6" ht="14.25">
      <c r="A45" s="100"/>
      <c r="B45" s="9" t="str">
        <f>firma_b</f>
        <v>Firma B</v>
      </c>
      <c r="C45" s="88"/>
      <c r="D45" s="109" t="str">
        <f>D44</f>
        <v>mm</v>
      </c>
      <c r="E45" s="31">
        <f>E44</f>
        <v>4</v>
      </c>
      <c r="F45" s="33" t="e">
        <f>(C45/C$43)*E45</f>
        <v>#DIV/0!</v>
      </c>
    </row>
    <row r="46" spans="1:6" ht="14.25">
      <c r="A46" s="100"/>
      <c r="B46" s="9" t="str">
        <f>firma_c</f>
        <v>Firma C</v>
      </c>
      <c r="C46" s="88"/>
      <c r="D46" s="109" t="str">
        <f>D45</f>
        <v>mm</v>
      </c>
      <c r="E46" s="31">
        <f>E44</f>
        <v>4</v>
      </c>
      <c r="F46" s="33" t="e">
        <f>(C46/C$43)*E46</f>
        <v>#DIV/0!</v>
      </c>
    </row>
    <row r="47" spans="1:6" ht="14.25">
      <c r="A47" s="100"/>
      <c r="B47" s="9"/>
      <c r="C47" s="32"/>
      <c r="D47" s="30"/>
      <c r="E47" s="31"/>
      <c r="F47" s="33"/>
    </row>
    <row r="48" spans="1:6" ht="15" thickBot="1">
      <c r="A48" s="101" t="s">
        <v>65</v>
      </c>
      <c r="B48" s="104" t="s">
        <v>66</v>
      </c>
      <c r="C48" s="29" t="s">
        <v>23</v>
      </c>
      <c r="D48" s="29" t="s">
        <v>24</v>
      </c>
      <c r="E48" s="29" t="s">
        <v>1</v>
      </c>
      <c r="F48" s="29" t="s">
        <v>25</v>
      </c>
    </row>
    <row r="49" spans="1:6" ht="14.25">
      <c r="A49" s="100"/>
      <c r="B49" s="25" t="s">
        <v>26</v>
      </c>
      <c r="C49" s="87">
        <f>MAX(C50:C52)</f>
        <v>0</v>
      </c>
      <c r="D49" s="108" t="s">
        <v>54</v>
      </c>
      <c r="E49" s="31"/>
      <c r="F49" s="33"/>
    </row>
    <row r="50" spans="1:6" ht="14.25">
      <c r="A50" s="100"/>
      <c r="B50" s="9" t="str">
        <f>Firma_a</f>
        <v>Firma A</v>
      </c>
      <c r="C50" s="88"/>
      <c r="D50" s="109" t="str">
        <f>D49</f>
        <v>mm</v>
      </c>
      <c r="E50" s="82">
        <v>4</v>
      </c>
      <c r="F50" s="33" t="e">
        <f>(C50/C$49)*E50</f>
        <v>#DIV/0!</v>
      </c>
    </row>
    <row r="51" spans="1:6" ht="14.25">
      <c r="A51" s="100"/>
      <c r="B51" s="9" t="str">
        <f>firma_b</f>
        <v>Firma B</v>
      </c>
      <c r="C51" s="88"/>
      <c r="D51" s="109" t="str">
        <f>D50</f>
        <v>mm</v>
      </c>
      <c r="E51" s="31">
        <f>E50</f>
        <v>4</v>
      </c>
      <c r="F51" s="33" t="e">
        <f>(C51/C$49)*E51</f>
        <v>#DIV/0!</v>
      </c>
    </row>
    <row r="52" spans="1:6" ht="14.25">
      <c r="A52" s="100"/>
      <c r="B52" s="9" t="str">
        <f>firma_c</f>
        <v>Firma C</v>
      </c>
      <c r="C52" s="88"/>
      <c r="D52" s="109" t="str">
        <f>D51</f>
        <v>mm</v>
      </c>
      <c r="E52" s="31">
        <f>E50</f>
        <v>4</v>
      </c>
      <c r="F52" s="33" t="e">
        <f>(C52/C$49)*E52</f>
        <v>#DIV/0!</v>
      </c>
    </row>
    <row r="53" spans="1:6" ht="14.25">
      <c r="A53" s="100"/>
      <c r="B53" s="9"/>
      <c r="C53" s="110"/>
      <c r="D53" s="109"/>
      <c r="E53" s="31"/>
      <c r="F53" s="33"/>
    </row>
    <row r="54" spans="2:6" ht="13.5" customHeight="1">
      <c r="B54" s="9"/>
      <c r="C54" s="12"/>
      <c r="D54" s="110"/>
      <c r="E54" s="12"/>
      <c r="F54" s="12"/>
    </row>
    <row r="55" spans="2:6" ht="13.5" customHeight="1">
      <c r="B55" s="25" t="s">
        <v>53</v>
      </c>
      <c r="C55" s="12"/>
      <c r="D55" s="111"/>
      <c r="E55" s="12">
        <f>E8+E14+E20+E26+E32+E38+E44+E50</f>
        <v>20</v>
      </c>
      <c r="F55" s="13"/>
    </row>
    <row r="56" spans="2:6" ht="13.5" customHeight="1">
      <c r="B56" s="15"/>
      <c r="C56" s="12"/>
      <c r="D56" s="110"/>
      <c r="E56" s="12"/>
      <c r="F56" s="12"/>
    </row>
    <row r="57" spans="2:6" ht="15" thickBot="1">
      <c r="B57" s="36" t="s">
        <v>16</v>
      </c>
      <c r="C57" s="37"/>
      <c r="D57" s="112"/>
      <c r="E57" s="38"/>
      <c r="F57" s="38"/>
    </row>
    <row r="58" spans="2:6" ht="14.25">
      <c r="B58" s="9" t="str">
        <f>Firma_a</f>
        <v>Firma A</v>
      </c>
      <c r="C58" s="39"/>
      <c r="D58" s="31"/>
      <c r="E58" s="40"/>
      <c r="F58" s="11" t="e">
        <f>F8+F14+F20+F26+F32+F38+F44+F50</f>
        <v>#DIV/0!</v>
      </c>
    </row>
    <row r="59" spans="2:6" ht="14.25">
      <c r="B59" s="9" t="str">
        <f>firma_b</f>
        <v>Firma B</v>
      </c>
      <c r="C59" s="11"/>
      <c r="D59" s="31"/>
      <c r="E59" s="40"/>
      <c r="F59" s="11" t="e">
        <f>F9+F15+F21+F27+F33+F39+F45+F51</f>
        <v>#DIV/0!</v>
      </c>
    </row>
    <row r="60" spans="2:6" ht="14.25">
      <c r="B60" s="9" t="str">
        <f>firma_c</f>
        <v>Firma C</v>
      </c>
      <c r="C60" s="11"/>
      <c r="D60" s="31"/>
      <c r="E60" s="40"/>
      <c r="F60" s="11" t="e">
        <f>F10+F16+F22+F28+F34+F40+F46+F52</f>
        <v>#DIV/0!</v>
      </c>
    </row>
    <row r="61" spans="2:6" ht="14.25">
      <c r="B61" s="15"/>
      <c r="C61" s="41"/>
      <c r="D61" s="41"/>
      <c r="E61" s="35"/>
      <c r="F61" s="42"/>
    </row>
    <row r="62" spans="2:5" ht="14.25">
      <c r="B62" s="9"/>
      <c r="C62" s="9"/>
      <c r="D62" s="4"/>
      <c r="E62" s="9"/>
    </row>
    <row r="63" spans="2:6" ht="14.25">
      <c r="B63" s="115" t="s">
        <v>17</v>
      </c>
      <c r="C63" s="116"/>
      <c r="D63" s="117"/>
      <c r="E63" s="116"/>
      <c r="F63" s="118"/>
    </row>
    <row r="64" spans="2:6" ht="14.25">
      <c r="B64" s="119" t="s">
        <v>27</v>
      </c>
      <c r="C64" s="120"/>
      <c r="D64" s="120"/>
      <c r="E64" s="120"/>
      <c r="F64" s="121"/>
    </row>
    <row r="65" spans="2:6" ht="14.25">
      <c r="B65" s="119" t="str">
        <f>"Maximální počet bodů za technickou specifikaci byl dle Zadávací dokumentace stanoven na "&amp;E55&amp;" ze100."</f>
        <v>Maximální počet bodů za technickou specifikaci byl dle Zadávací dokumentace stanoven na 20 ze100.</v>
      </c>
      <c r="C65" s="120"/>
      <c r="D65" s="120"/>
      <c r="E65" s="120"/>
      <c r="F65" s="121"/>
    </row>
    <row r="66" spans="2:6" ht="14.25">
      <c r="B66" s="119" t="s">
        <v>28</v>
      </c>
      <c r="C66" s="120"/>
      <c r="D66" s="120"/>
      <c r="E66" s="120"/>
      <c r="F66" s="121"/>
    </row>
    <row r="67" spans="2:6" ht="14.25">
      <c r="B67" s="119" t="s">
        <v>29</v>
      </c>
      <c r="C67" s="120"/>
      <c r="D67" s="120"/>
      <c r="E67" s="120"/>
      <c r="F67" s="121"/>
    </row>
    <row r="68" spans="2:6" ht="14.25">
      <c r="B68" s="119" t="s">
        <v>30</v>
      </c>
      <c r="C68" s="120"/>
      <c r="D68" s="120"/>
      <c r="E68" s="120"/>
      <c r="F68" s="121"/>
    </row>
    <row r="69" spans="2:6" ht="14.25">
      <c r="B69" s="122" t="s">
        <v>31</v>
      </c>
      <c r="C69" s="123"/>
      <c r="D69" s="123"/>
      <c r="E69" s="123"/>
      <c r="F69" s="124"/>
    </row>
    <row r="70" spans="2:6" ht="14.25">
      <c r="B70" s="76"/>
      <c r="C70" s="76"/>
      <c r="D70" s="76"/>
      <c r="E70" s="76"/>
      <c r="F70" s="76"/>
    </row>
    <row r="71" spans="2:5" ht="14.25">
      <c r="B71" s="9"/>
      <c r="C71" s="9"/>
      <c r="D71" s="4"/>
      <c r="E71" s="9"/>
    </row>
    <row r="72" spans="2:5" ht="14.25">
      <c r="B72" s="9"/>
      <c r="C72" s="9"/>
      <c r="D72" s="4"/>
      <c r="E72" s="9"/>
    </row>
    <row r="73" spans="2:5" ht="14.25">
      <c r="B73" s="9"/>
      <c r="C73" s="9"/>
      <c r="D73" s="4"/>
      <c r="E73" s="9"/>
    </row>
    <row r="74" spans="2:5" ht="14.25">
      <c r="B74" s="9"/>
      <c r="C74" s="9"/>
      <c r="D74" s="4"/>
      <c r="E74" s="9"/>
    </row>
    <row r="75" ht="14.25">
      <c r="B75" s="4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115" zoomScaleNormal="115" zoomScalePageLayoutView="0" workbookViewId="0" topLeftCell="A1">
      <selection activeCell="F20" sqref="F20"/>
    </sheetView>
  </sheetViews>
  <sheetFormatPr defaultColWidth="8.57421875" defaultRowHeight="12.75"/>
  <cols>
    <col min="1" max="1" width="4.28125" style="46" customWidth="1"/>
    <col min="2" max="2" width="25.57421875" style="46" customWidth="1"/>
    <col min="3" max="3" width="16.00390625" style="46" customWidth="1"/>
    <col min="4" max="4" width="12.421875" style="46" customWidth="1"/>
    <col min="5" max="5" width="12.7109375" style="46" customWidth="1"/>
    <col min="6" max="6" width="18.8515625" style="46" customWidth="1"/>
    <col min="7" max="16384" width="8.57421875" style="46" customWidth="1"/>
  </cols>
  <sheetData>
    <row r="1" spans="2:6" ht="15">
      <c r="B1" s="47" t="s">
        <v>7</v>
      </c>
      <c r="C1" s="47"/>
      <c r="D1" s="23"/>
      <c r="E1" s="23"/>
      <c r="F1" s="23"/>
    </row>
    <row r="2" spans="2:6" ht="14.25">
      <c r="B2" s="1"/>
      <c r="C2" s="1"/>
      <c r="D2" s="1"/>
      <c r="E2" s="1"/>
      <c r="F2" s="1"/>
    </row>
    <row r="3" spans="1:6" ht="15">
      <c r="A3" s="48" t="s">
        <v>32</v>
      </c>
      <c r="B3" s="36" t="s">
        <v>55</v>
      </c>
      <c r="C3" s="49" t="s">
        <v>33</v>
      </c>
      <c r="D3" s="50" t="s">
        <v>34</v>
      </c>
      <c r="E3" s="29" t="s">
        <v>35</v>
      </c>
      <c r="F3" s="29" t="s">
        <v>2</v>
      </c>
    </row>
    <row r="4" spans="2:6" ht="13.5">
      <c r="B4" s="51" t="s">
        <v>36</v>
      </c>
      <c r="C4" s="91">
        <f>MIN(C5:C7)</f>
        <v>0</v>
      </c>
      <c r="D4" s="90" t="s">
        <v>37</v>
      </c>
      <c r="E4" s="51"/>
      <c r="F4" s="52"/>
    </row>
    <row r="5" spans="2:6" ht="13.5">
      <c r="B5" s="9" t="str">
        <f>Firma_a</f>
        <v>Firma A</v>
      </c>
      <c r="C5" s="92"/>
      <c r="D5" s="54" t="str">
        <f>D4</f>
        <v>hod</v>
      </c>
      <c r="E5" s="92">
        <v>5</v>
      </c>
      <c r="F5" s="55" t="e">
        <f>(C4/C5)*E5</f>
        <v>#DIV/0!</v>
      </c>
    </row>
    <row r="6" spans="2:6" ht="13.5">
      <c r="B6" s="9" t="str">
        <f>firma_b</f>
        <v>Firma B</v>
      </c>
      <c r="C6" s="92"/>
      <c r="D6" s="54" t="str">
        <f>D5</f>
        <v>hod</v>
      </c>
      <c r="E6" s="53">
        <f>E5</f>
        <v>5</v>
      </c>
      <c r="F6" s="55" t="e">
        <f>(C4/C6)*E6</f>
        <v>#DIV/0!</v>
      </c>
    </row>
    <row r="7" spans="2:6" ht="13.5">
      <c r="B7" s="9" t="str">
        <f>firma_c</f>
        <v>Firma C</v>
      </c>
      <c r="C7" s="92"/>
      <c r="D7" s="54" t="str">
        <f>D6</f>
        <v>hod</v>
      </c>
      <c r="E7" s="53">
        <f>E5</f>
        <v>5</v>
      </c>
      <c r="F7" s="55" t="e">
        <f>(C4/C7)*E7</f>
        <v>#DIV/0!</v>
      </c>
    </row>
    <row r="8" spans="2:6" ht="13.5">
      <c r="B8" s="56"/>
      <c r="C8" s="57"/>
      <c r="D8" s="54"/>
      <c r="E8" s="53"/>
      <c r="F8" s="55"/>
    </row>
    <row r="9" spans="1:6" ht="15.75" thickBot="1">
      <c r="A9" s="48" t="s">
        <v>38</v>
      </c>
      <c r="B9" s="36" t="s">
        <v>39</v>
      </c>
      <c r="C9" s="49" t="s">
        <v>33</v>
      </c>
      <c r="D9" s="50" t="s">
        <v>34</v>
      </c>
      <c r="E9" s="29" t="s">
        <v>35</v>
      </c>
      <c r="F9" s="29" t="s">
        <v>2</v>
      </c>
    </row>
    <row r="10" spans="2:6" ht="13.5">
      <c r="B10" s="51" t="s">
        <v>15</v>
      </c>
      <c r="C10" s="91">
        <f>MIN(C11:C13)</f>
        <v>0</v>
      </c>
      <c r="D10" s="90" t="s">
        <v>40</v>
      </c>
      <c r="E10" s="51"/>
      <c r="F10" s="52"/>
    </row>
    <row r="11" spans="2:6" ht="13.5">
      <c r="B11" s="9" t="str">
        <f>Firma_a</f>
        <v>Firma A</v>
      </c>
      <c r="C11" s="92"/>
      <c r="D11" s="54" t="str">
        <f>D10</f>
        <v>Kč</v>
      </c>
      <c r="E11" s="92">
        <v>5</v>
      </c>
      <c r="F11" s="55" t="e">
        <f>(C10/C11)*E11</f>
        <v>#DIV/0!</v>
      </c>
    </row>
    <row r="12" spans="2:6" ht="13.5">
      <c r="B12" s="9" t="str">
        <f>firma_b</f>
        <v>Firma B</v>
      </c>
      <c r="C12" s="92"/>
      <c r="D12" s="54" t="str">
        <f>D11</f>
        <v>Kč</v>
      </c>
      <c r="E12" s="53">
        <f>E11</f>
        <v>5</v>
      </c>
      <c r="F12" s="55" t="e">
        <f>(C10/C12)*E12</f>
        <v>#DIV/0!</v>
      </c>
    </row>
    <row r="13" spans="2:6" ht="13.5">
      <c r="B13" s="9" t="str">
        <f>firma_c</f>
        <v>Firma C</v>
      </c>
      <c r="C13" s="92"/>
      <c r="D13" s="54" t="str">
        <f>D12</f>
        <v>Kč</v>
      </c>
      <c r="E13" s="53">
        <f>E11</f>
        <v>5</v>
      </c>
      <c r="F13" s="55" t="e">
        <f>(C10/C13)*E13</f>
        <v>#DIV/0!</v>
      </c>
    </row>
    <row r="14" spans="2:6" ht="13.5">
      <c r="B14" s="9"/>
      <c r="C14" s="54"/>
      <c r="D14" s="54"/>
      <c r="E14" s="53"/>
      <c r="F14" s="55"/>
    </row>
    <row r="15" spans="2:6" ht="13.5">
      <c r="B15" s="9"/>
      <c r="C15" s="54"/>
      <c r="D15" s="54"/>
      <c r="E15" s="53"/>
      <c r="F15" s="55"/>
    </row>
    <row r="16" spans="2:6" ht="15" thickBot="1">
      <c r="B16" s="94" t="s">
        <v>16</v>
      </c>
      <c r="C16" s="95"/>
      <c r="D16" s="96"/>
      <c r="E16" s="97"/>
      <c r="F16" s="97"/>
    </row>
    <row r="17" spans="2:6" ht="14.25">
      <c r="B17" s="56" t="str">
        <f>Firma_a</f>
        <v>Firma A</v>
      </c>
      <c r="C17" s="56"/>
      <c r="D17" s="66"/>
      <c r="E17" s="65"/>
      <c r="F17" s="93" t="e">
        <f>F5+F11</f>
        <v>#DIV/0!</v>
      </c>
    </row>
    <row r="18" spans="2:6" ht="14.25">
      <c r="B18" s="56" t="str">
        <f>firma_b</f>
        <v>Firma B</v>
      </c>
      <c r="C18" s="56"/>
      <c r="D18" s="66"/>
      <c r="E18" s="65"/>
      <c r="F18" s="93" t="e">
        <f>F6+F12</f>
        <v>#DIV/0!</v>
      </c>
    </row>
    <row r="19" spans="2:6" ht="14.25">
      <c r="B19" s="56" t="str">
        <f>firma_c</f>
        <v>Firma C</v>
      </c>
      <c r="C19" s="56"/>
      <c r="D19" s="66"/>
      <c r="E19" s="65"/>
      <c r="F19" s="93" t="e">
        <f>F7+F13</f>
        <v>#DIV/0!</v>
      </c>
    </row>
    <row r="20" spans="2:6" ht="14.25">
      <c r="B20" s="4"/>
      <c r="C20" s="4"/>
      <c r="D20" s="24"/>
      <c r="E20" s="1"/>
      <c r="F20" s="5"/>
    </row>
    <row r="22" spans="2:7" ht="12.75">
      <c r="B22" s="114" t="s">
        <v>17</v>
      </c>
      <c r="C22" s="129"/>
      <c r="D22" s="129"/>
      <c r="E22" s="129"/>
      <c r="F22" s="130"/>
      <c r="G22" s="44"/>
    </row>
    <row r="23" spans="2:7" ht="30" customHeight="1">
      <c r="B23" s="150" t="s">
        <v>41</v>
      </c>
      <c r="C23" s="151"/>
      <c r="D23" s="151"/>
      <c r="E23" s="151"/>
      <c r="F23" s="152"/>
      <c r="G23" s="44"/>
    </row>
    <row r="24" spans="2:7" ht="12.75">
      <c r="B24" s="131" t="str">
        <f>"Maximální počet bodů za servisní podmínky byl dle Zadávací dokumentace stanoven na "&amp;E5+E11&amp;" ze 100."</f>
        <v>Maximální počet bodů za servisní podmínky byl dle Zadávací dokumentace stanoven na 10 ze 100.</v>
      </c>
      <c r="C24" s="43"/>
      <c r="D24" s="43"/>
      <c r="E24" s="43"/>
      <c r="F24" s="132"/>
      <c r="G24" s="44"/>
    </row>
    <row r="25" spans="2:7" ht="12.75">
      <c r="B25" s="131" t="s">
        <v>28</v>
      </c>
      <c r="C25" s="43"/>
      <c r="D25" s="43"/>
      <c r="E25" s="43"/>
      <c r="F25" s="132"/>
      <c r="G25" s="44"/>
    </row>
    <row r="26" spans="2:7" ht="27" customHeight="1">
      <c r="B26" s="150" t="s">
        <v>42</v>
      </c>
      <c r="C26" s="151"/>
      <c r="D26" s="151"/>
      <c r="E26" s="151"/>
      <c r="F26" s="152"/>
      <c r="G26" s="44"/>
    </row>
    <row r="27" spans="2:7" ht="12.75">
      <c r="B27" s="133" t="s">
        <v>31</v>
      </c>
      <c r="C27" s="128"/>
      <c r="D27" s="128"/>
      <c r="E27" s="128"/>
      <c r="F27" s="134"/>
      <c r="G27" s="44"/>
    </row>
    <row r="28" spans="2:7" ht="12.75">
      <c r="B28" s="126"/>
      <c r="C28" s="44"/>
      <c r="D28" s="44"/>
      <c r="E28" s="44"/>
      <c r="F28" s="44"/>
      <c r="G28" s="44"/>
    </row>
    <row r="29" spans="2:7" ht="12.75">
      <c r="B29" s="146" t="s">
        <v>20</v>
      </c>
      <c r="C29" s="147"/>
      <c r="D29" s="147"/>
      <c r="E29" s="147"/>
      <c r="F29" s="148"/>
      <c r="G29" s="44"/>
    </row>
    <row r="30" spans="2:7" ht="12.75">
      <c r="B30" s="127" t="s">
        <v>49</v>
      </c>
      <c r="C30" s="128"/>
      <c r="D30" s="128"/>
      <c r="E30" s="125"/>
      <c r="F30" s="99"/>
      <c r="G30" s="44"/>
    </row>
    <row r="31" ht="14.25">
      <c r="B31" s="61"/>
    </row>
  </sheetData>
  <sheetProtection selectLockedCells="1" selectUnlockedCells="1"/>
  <mergeCells count="3">
    <mergeCell ref="B29:F29"/>
    <mergeCell ref="B26:F26"/>
    <mergeCell ref="B23:F23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6"/>
  <sheetViews>
    <sheetView zoomScale="115" zoomScaleNormal="115" zoomScalePageLayoutView="0" workbookViewId="0" topLeftCell="A1">
      <selection activeCell="C24" sqref="C24"/>
    </sheetView>
  </sheetViews>
  <sheetFormatPr defaultColWidth="8.57421875" defaultRowHeight="12.75"/>
  <cols>
    <col min="1" max="1" width="4.8515625" style="46" customWidth="1"/>
    <col min="2" max="2" width="19.00390625" style="46" customWidth="1"/>
    <col min="3" max="4" width="11.7109375" style="46" customWidth="1"/>
    <col min="5" max="5" width="12.7109375" style="46" customWidth="1"/>
    <col min="6" max="6" width="20.421875" style="46" customWidth="1"/>
    <col min="7" max="16384" width="8.57421875" style="46" customWidth="1"/>
  </cols>
  <sheetData>
    <row r="1" spans="2:6" ht="15">
      <c r="B1" s="47" t="s">
        <v>8</v>
      </c>
      <c r="C1" s="23"/>
      <c r="D1" s="23"/>
      <c r="E1" s="23"/>
      <c r="F1" s="23"/>
    </row>
    <row r="2" spans="2:6" ht="15" thickTop="1">
      <c r="B2" s="1"/>
      <c r="C2" s="1"/>
      <c r="D2" s="1"/>
      <c r="E2" s="1"/>
      <c r="F2" s="1"/>
    </row>
    <row r="3" spans="2:6" ht="14.25" thickBot="1">
      <c r="B3" s="94" t="s">
        <v>8</v>
      </c>
      <c r="C3" s="107" t="s">
        <v>33</v>
      </c>
      <c r="D3" s="107" t="s">
        <v>24</v>
      </c>
      <c r="E3" s="107" t="s">
        <v>43</v>
      </c>
      <c r="F3" s="107" t="s">
        <v>2</v>
      </c>
    </row>
    <row r="4" spans="2:6" ht="13.5">
      <c r="B4" s="51" t="s">
        <v>44</v>
      </c>
      <c r="C4" s="91">
        <f>MAX(C5:C7)</f>
        <v>0</v>
      </c>
      <c r="D4" s="90" t="s">
        <v>45</v>
      </c>
      <c r="E4" s="70"/>
      <c r="F4" s="52"/>
    </row>
    <row r="5" spans="2:6" ht="13.5">
      <c r="B5" s="9" t="str">
        <f>Firma_a</f>
        <v>Firma A</v>
      </c>
      <c r="C5" s="92"/>
      <c r="D5" s="54" t="s">
        <v>45</v>
      </c>
      <c r="E5" s="106">
        <f>Hodnoceni!B21</f>
        <v>10</v>
      </c>
      <c r="F5" s="55" t="e">
        <f>(C5/C$4)*E5</f>
        <v>#DIV/0!</v>
      </c>
    </row>
    <row r="6" spans="2:6" ht="13.5">
      <c r="B6" s="9" t="str">
        <f>firma_b</f>
        <v>Firma B</v>
      </c>
      <c r="C6" s="92"/>
      <c r="D6" s="54" t="s">
        <v>45</v>
      </c>
      <c r="E6" s="53">
        <f>E5</f>
        <v>10</v>
      </c>
      <c r="F6" s="55" t="e">
        <f>(C6/C$4)*E6</f>
        <v>#DIV/0!</v>
      </c>
    </row>
    <row r="7" spans="2:6" ht="13.5">
      <c r="B7" s="9" t="str">
        <f>firma_c</f>
        <v>Firma C</v>
      </c>
      <c r="C7" s="92"/>
      <c r="D7" s="54" t="s">
        <v>45</v>
      </c>
      <c r="E7" s="138">
        <f>E5</f>
        <v>10</v>
      </c>
      <c r="F7" s="55" t="e">
        <f>(C7/C$4)*E7</f>
        <v>#DIV/0!</v>
      </c>
    </row>
    <row r="10" spans="2:6" ht="14.25">
      <c r="B10" s="36" t="s">
        <v>16</v>
      </c>
      <c r="C10" s="62"/>
      <c r="D10" s="63"/>
      <c r="E10" s="64"/>
      <c r="F10" s="64"/>
    </row>
    <row r="11" spans="2:6" ht="14.25">
      <c r="B11" s="9" t="str">
        <f>Firma_a</f>
        <v>Firma A</v>
      </c>
      <c r="C11" s="56"/>
      <c r="E11" s="65"/>
      <c r="F11" s="66" t="e">
        <f>F5</f>
        <v>#DIV/0!</v>
      </c>
    </row>
    <row r="12" spans="2:6" ht="14.25">
      <c r="B12" s="9" t="str">
        <f>firma_b</f>
        <v>Firma B</v>
      </c>
      <c r="C12" s="56"/>
      <c r="E12" s="65"/>
      <c r="F12" s="66" t="e">
        <f>F6</f>
        <v>#DIV/0!</v>
      </c>
    </row>
    <row r="13" spans="2:6" ht="14.25">
      <c r="B13" s="9" t="str">
        <f>firma_c</f>
        <v>Firma C</v>
      </c>
      <c r="C13" s="56"/>
      <c r="E13" s="65"/>
      <c r="F13" s="66" t="e">
        <f>F7</f>
        <v>#DIV/0!</v>
      </c>
    </row>
    <row r="15" spans="2:6" ht="12.75">
      <c r="B15" s="67"/>
      <c r="C15" s="67"/>
      <c r="D15" s="67"/>
      <c r="E15" s="67"/>
      <c r="F15" s="67"/>
    </row>
    <row r="16" spans="2:6" ht="12.75">
      <c r="B16" s="58" t="str">
        <f>"Hodnota kritéria = (nejnižší hodnota/hodnota hodnoceného účastníka)*"&amp;E5</f>
        <v>Hodnota kritéria = (nejnižší hodnota/hodnota hodnoceného účastníka)*10</v>
      </c>
      <c r="C16" s="59"/>
      <c r="D16" s="60"/>
      <c r="E16" s="68"/>
      <c r="F16" s="6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I</cp:lastModifiedBy>
  <cp:lastPrinted>2017-11-23T10:27:53Z</cp:lastPrinted>
  <dcterms:created xsi:type="dcterms:W3CDTF">2017-07-04T11:09:43Z</dcterms:created>
  <dcterms:modified xsi:type="dcterms:W3CDTF">2017-12-28T06:27:38Z</dcterms:modified>
  <cp:category/>
  <cp:version/>
  <cp:contentType/>
  <cp:contentStatus/>
</cp:coreProperties>
</file>