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server\kroos_zalohy\exporty\br\"/>
    </mc:Choice>
  </mc:AlternateContent>
  <bookViews>
    <workbookView xWindow="0" yWindow="0" windowWidth="0" windowHeight="0"/>
  </bookViews>
  <sheets>
    <sheet name="Rekapitulace stavby" sheetId="1" r:id="rId1"/>
    <sheet name="stavebni prace - -Slunce" sheetId="2" r:id="rId2"/>
    <sheet name="FTV - elektrárna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'stavebni prace - -Slunce'!$C$136:$K$374</definedName>
    <definedName name="_xlnm.Print_Area" localSheetId="1">'stavebni prace - -Slunce'!$C$4:$J$76,'stavebni prace - -Slunce'!$C$82:$J$118,'stavebni prace - -Slunce'!$C$124:$K$374</definedName>
    <definedName name="_xlnm.Print_Titles" localSheetId="1">'stavebni prace - -Slunce'!$136:$136</definedName>
    <definedName name="_xlnm._FilterDatabase" localSheetId="2" hidden="1">'FTV - elektrárna'!$C$117:$K$122</definedName>
    <definedName name="_xlnm.Print_Area" localSheetId="2">'FTV - elektrárna'!$C$4:$J$76,'FTV - elektrárna'!$C$82:$J$99,'FTV - elektrárna'!$C$105:$K$122</definedName>
    <definedName name="_xlnm.Print_Titles" localSheetId="2">'FTV - elektrárna'!$117:$117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1"/>
  <c r="BH121"/>
  <c r="BG121"/>
  <c r="BF121"/>
  <c r="T121"/>
  <c r="T120"/>
  <c r="T119"/>
  <c r="T118"/>
  <c r="R121"/>
  <c r="R120"/>
  <c r="R119"/>
  <c r="R118"/>
  <c r="P121"/>
  <c r="P120"/>
  <c r="P119"/>
  <c r="P118"/>
  <c i="1" r="AU96"/>
  <c i="3" r="F114"/>
  <c r="F112"/>
  <c r="E110"/>
  <c r="F91"/>
  <c r="F89"/>
  <c r="E87"/>
  <c r="J24"/>
  <c r="E24"/>
  <c r="J115"/>
  <c r="J23"/>
  <c r="J21"/>
  <c r="E21"/>
  <c r="J114"/>
  <c r="J20"/>
  <c r="J18"/>
  <c r="E18"/>
  <c r="F92"/>
  <c r="J17"/>
  <c r="J12"/>
  <c r="J112"/>
  <c r="E7"/>
  <c r="E85"/>
  <c i="2" r="J374"/>
  <c r="J37"/>
  <c r="J36"/>
  <c i="1" r="AY95"/>
  <c i="2" r="J35"/>
  <c i="1" r="AX95"/>
  <c i="2" r="J117"/>
  <c r="BI372"/>
  <c r="BH372"/>
  <c r="BF372"/>
  <c r="BE372"/>
  <c r="T372"/>
  <c r="R372"/>
  <c r="P372"/>
  <c r="BI370"/>
  <c r="BH370"/>
  <c r="BF370"/>
  <c r="BE370"/>
  <c r="T370"/>
  <c r="R370"/>
  <c r="P370"/>
  <c r="BI368"/>
  <c r="BH368"/>
  <c r="BF368"/>
  <c r="BE368"/>
  <c r="T368"/>
  <c r="R368"/>
  <c r="P368"/>
  <c r="BI366"/>
  <c r="BH366"/>
  <c r="BF366"/>
  <c r="BE366"/>
  <c r="T366"/>
  <c r="R366"/>
  <c r="P366"/>
  <c r="BI364"/>
  <c r="BH364"/>
  <c r="BF364"/>
  <c r="BE364"/>
  <c r="T364"/>
  <c r="R364"/>
  <c r="P364"/>
  <c r="BI362"/>
  <c r="BH362"/>
  <c r="BF362"/>
  <c r="BE362"/>
  <c r="T362"/>
  <c r="R362"/>
  <c r="P362"/>
  <c r="BI359"/>
  <c r="BH359"/>
  <c r="BF359"/>
  <c r="BE359"/>
  <c r="T359"/>
  <c r="R359"/>
  <c r="P359"/>
  <c r="BI357"/>
  <c r="BH357"/>
  <c r="BF357"/>
  <c r="BE357"/>
  <c r="T357"/>
  <c r="R357"/>
  <c r="P357"/>
  <c r="BI355"/>
  <c r="BH355"/>
  <c r="BF355"/>
  <c r="BE355"/>
  <c r="T355"/>
  <c r="R355"/>
  <c r="P355"/>
  <c r="BI353"/>
  <c r="BH353"/>
  <c r="BF353"/>
  <c r="BE353"/>
  <c r="T353"/>
  <c r="R353"/>
  <c r="P353"/>
  <c r="BI351"/>
  <c r="BH351"/>
  <c r="BF351"/>
  <c r="BE351"/>
  <c r="T351"/>
  <c r="R351"/>
  <c r="P351"/>
  <c r="BI349"/>
  <c r="BH349"/>
  <c r="BF349"/>
  <c r="BE349"/>
  <c r="T349"/>
  <c r="R349"/>
  <c r="P349"/>
  <c r="BI347"/>
  <c r="BH347"/>
  <c r="BF347"/>
  <c r="BE347"/>
  <c r="T347"/>
  <c r="R347"/>
  <c r="P347"/>
  <c r="BI345"/>
  <c r="BH345"/>
  <c r="BF345"/>
  <c r="BE345"/>
  <c r="T345"/>
  <c r="R345"/>
  <c r="P345"/>
  <c r="BI342"/>
  <c r="BH342"/>
  <c r="BF342"/>
  <c r="BE342"/>
  <c r="T342"/>
  <c r="R342"/>
  <c r="P342"/>
  <c r="BI340"/>
  <c r="BH340"/>
  <c r="BF340"/>
  <c r="BE340"/>
  <c r="T340"/>
  <c r="R340"/>
  <c r="P340"/>
  <c r="BI338"/>
  <c r="BH338"/>
  <c r="BF338"/>
  <c r="BE338"/>
  <c r="T338"/>
  <c r="R338"/>
  <c r="P338"/>
  <c r="BI336"/>
  <c r="BH336"/>
  <c r="BF336"/>
  <c r="BE336"/>
  <c r="T336"/>
  <c r="R336"/>
  <c r="P336"/>
  <c r="BI333"/>
  <c r="BH333"/>
  <c r="BF333"/>
  <c r="BE333"/>
  <c r="T333"/>
  <c r="T332"/>
  <c r="R333"/>
  <c r="R332"/>
  <c r="P333"/>
  <c r="P332"/>
  <c r="BI330"/>
  <c r="BH330"/>
  <c r="BF330"/>
  <c r="BE330"/>
  <c r="T330"/>
  <c r="R330"/>
  <c r="P330"/>
  <c r="BI328"/>
  <c r="BH328"/>
  <c r="BF328"/>
  <c r="BE328"/>
  <c r="T328"/>
  <c r="R328"/>
  <c r="P328"/>
  <c r="BI325"/>
  <c r="BH325"/>
  <c r="BF325"/>
  <c r="BE325"/>
  <c r="T325"/>
  <c r="R325"/>
  <c r="P325"/>
  <c r="BI323"/>
  <c r="BH323"/>
  <c r="BF323"/>
  <c r="BE323"/>
  <c r="T323"/>
  <c r="R323"/>
  <c r="P323"/>
  <c r="BI321"/>
  <c r="BH321"/>
  <c r="BF321"/>
  <c r="BE321"/>
  <c r="T321"/>
  <c r="R321"/>
  <c r="P321"/>
  <c r="BI319"/>
  <c r="BH319"/>
  <c r="BF319"/>
  <c r="BE319"/>
  <c r="T319"/>
  <c r="R319"/>
  <c r="P319"/>
  <c r="BI315"/>
  <c r="BH315"/>
  <c r="BF315"/>
  <c r="BE315"/>
  <c r="T315"/>
  <c r="R315"/>
  <c r="P315"/>
  <c r="BI313"/>
  <c r="BH313"/>
  <c r="BF313"/>
  <c r="BE313"/>
  <c r="T313"/>
  <c r="R313"/>
  <c r="P313"/>
  <c r="BI311"/>
  <c r="BH311"/>
  <c r="BF311"/>
  <c r="BE311"/>
  <c r="T311"/>
  <c r="R311"/>
  <c r="P311"/>
  <c r="BI308"/>
  <c r="BH308"/>
  <c r="BF308"/>
  <c r="BE308"/>
  <c r="T308"/>
  <c r="R308"/>
  <c r="P308"/>
  <c r="BI306"/>
  <c r="BH306"/>
  <c r="BF306"/>
  <c r="BE306"/>
  <c r="T306"/>
  <c r="R306"/>
  <c r="P306"/>
  <c r="BI304"/>
  <c r="BH304"/>
  <c r="BF304"/>
  <c r="BE304"/>
  <c r="T304"/>
  <c r="R304"/>
  <c r="P304"/>
  <c r="BI302"/>
  <c r="BH302"/>
  <c r="BF302"/>
  <c r="BE302"/>
  <c r="T302"/>
  <c r="R302"/>
  <c r="P302"/>
  <c r="BI298"/>
  <c r="BH298"/>
  <c r="BF298"/>
  <c r="BE298"/>
  <c r="T298"/>
  <c r="R298"/>
  <c r="P298"/>
  <c r="BI294"/>
  <c r="BH294"/>
  <c r="BF294"/>
  <c r="BE294"/>
  <c r="T294"/>
  <c r="R294"/>
  <c r="P294"/>
  <c r="BI292"/>
  <c r="BH292"/>
  <c r="BF292"/>
  <c r="BE292"/>
  <c r="T292"/>
  <c r="R292"/>
  <c r="P292"/>
  <c r="BI290"/>
  <c r="BH290"/>
  <c r="BF290"/>
  <c r="BE290"/>
  <c r="T290"/>
  <c r="R290"/>
  <c r="P290"/>
  <c r="BI287"/>
  <c r="BH287"/>
  <c r="BF287"/>
  <c r="BE287"/>
  <c r="T287"/>
  <c r="R287"/>
  <c r="P287"/>
  <c r="BI285"/>
  <c r="BH285"/>
  <c r="BF285"/>
  <c r="BE285"/>
  <c r="T285"/>
  <c r="R285"/>
  <c r="P285"/>
  <c r="BI282"/>
  <c r="BH282"/>
  <c r="BF282"/>
  <c r="BE282"/>
  <c r="T282"/>
  <c r="R282"/>
  <c r="P282"/>
  <c r="BI280"/>
  <c r="BH280"/>
  <c r="BF280"/>
  <c r="BE280"/>
  <c r="T280"/>
  <c r="R280"/>
  <c r="P280"/>
  <c r="BI277"/>
  <c r="BH277"/>
  <c r="BF277"/>
  <c r="BE277"/>
  <c r="T277"/>
  <c r="T276"/>
  <c r="R277"/>
  <c r="R276"/>
  <c r="P277"/>
  <c r="P276"/>
  <c r="BI274"/>
  <c r="BH274"/>
  <c r="BF274"/>
  <c r="BE274"/>
  <c r="T274"/>
  <c r="R274"/>
  <c r="P274"/>
  <c r="BI272"/>
  <c r="BH272"/>
  <c r="BF272"/>
  <c r="BE272"/>
  <c r="T272"/>
  <c r="R272"/>
  <c r="P272"/>
  <c r="BI270"/>
  <c r="BH270"/>
  <c r="BF270"/>
  <c r="BE270"/>
  <c r="T270"/>
  <c r="R270"/>
  <c r="P270"/>
  <c r="BI268"/>
  <c r="BH268"/>
  <c r="BF268"/>
  <c r="BE268"/>
  <c r="T268"/>
  <c r="R268"/>
  <c r="P268"/>
  <c r="BI266"/>
  <c r="BH266"/>
  <c r="BF266"/>
  <c r="BE266"/>
  <c r="T266"/>
  <c r="R266"/>
  <c r="P266"/>
  <c r="BI264"/>
  <c r="BH264"/>
  <c r="BF264"/>
  <c r="BE264"/>
  <c r="T264"/>
  <c r="R264"/>
  <c r="P264"/>
  <c r="BI262"/>
  <c r="BH262"/>
  <c r="BF262"/>
  <c r="BE262"/>
  <c r="T262"/>
  <c r="R262"/>
  <c r="P262"/>
  <c r="BI260"/>
  <c r="BH260"/>
  <c r="BF260"/>
  <c r="BE260"/>
  <c r="T260"/>
  <c r="R260"/>
  <c r="P260"/>
  <c r="BI257"/>
  <c r="BH257"/>
  <c r="BF257"/>
  <c r="BE257"/>
  <c r="T257"/>
  <c r="T256"/>
  <c r="R257"/>
  <c r="R256"/>
  <c r="P257"/>
  <c r="P256"/>
  <c r="BI254"/>
  <c r="BH254"/>
  <c r="BF254"/>
  <c r="BE254"/>
  <c r="T254"/>
  <c r="R254"/>
  <c r="P254"/>
  <c r="BI252"/>
  <c r="BH252"/>
  <c r="BF252"/>
  <c r="BE252"/>
  <c r="T252"/>
  <c r="R252"/>
  <c r="P252"/>
  <c r="BI250"/>
  <c r="BH250"/>
  <c r="BF250"/>
  <c r="BE250"/>
  <c r="T250"/>
  <c r="R250"/>
  <c r="P250"/>
  <c r="BI248"/>
  <c r="BH248"/>
  <c r="BF248"/>
  <c r="BE248"/>
  <c r="T248"/>
  <c r="R248"/>
  <c r="P248"/>
  <c r="BI244"/>
  <c r="BH244"/>
  <c r="BF244"/>
  <c r="BE244"/>
  <c r="T244"/>
  <c r="R244"/>
  <c r="P244"/>
  <c r="BI240"/>
  <c r="BH240"/>
  <c r="BF240"/>
  <c r="BE240"/>
  <c r="T240"/>
  <c r="R240"/>
  <c r="P240"/>
  <c r="BI238"/>
  <c r="BH238"/>
  <c r="BF238"/>
  <c r="BE238"/>
  <c r="T238"/>
  <c r="R238"/>
  <c r="P238"/>
  <c r="BI236"/>
  <c r="BH236"/>
  <c r="BF236"/>
  <c r="BE236"/>
  <c r="T236"/>
  <c r="R236"/>
  <c r="P236"/>
  <c r="BI233"/>
  <c r="BH233"/>
  <c r="BF233"/>
  <c r="BE233"/>
  <c r="T233"/>
  <c r="R233"/>
  <c r="P233"/>
  <c r="BI231"/>
  <c r="BH231"/>
  <c r="BF231"/>
  <c r="BE231"/>
  <c r="T231"/>
  <c r="R231"/>
  <c r="P231"/>
  <c r="BI229"/>
  <c r="BH229"/>
  <c r="BF229"/>
  <c r="BE229"/>
  <c r="T229"/>
  <c r="R229"/>
  <c r="P229"/>
  <c r="BI227"/>
  <c r="BH227"/>
  <c r="BF227"/>
  <c r="BE227"/>
  <c r="T227"/>
  <c r="R227"/>
  <c r="P227"/>
  <c r="BI225"/>
  <c r="BH225"/>
  <c r="BF225"/>
  <c r="BE225"/>
  <c r="T225"/>
  <c r="R225"/>
  <c r="P225"/>
  <c r="BI223"/>
  <c r="BH223"/>
  <c r="BF223"/>
  <c r="BE223"/>
  <c r="T223"/>
  <c r="R223"/>
  <c r="P223"/>
  <c r="BI221"/>
  <c r="BH221"/>
  <c r="BF221"/>
  <c r="BE221"/>
  <c r="T221"/>
  <c r="R221"/>
  <c r="P221"/>
  <c r="BI219"/>
  <c r="BH219"/>
  <c r="BF219"/>
  <c r="BE219"/>
  <c r="T219"/>
  <c r="R219"/>
  <c r="P219"/>
  <c r="BI217"/>
  <c r="BH217"/>
  <c r="BF217"/>
  <c r="BE217"/>
  <c r="T217"/>
  <c r="R217"/>
  <c r="P217"/>
  <c r="BI215"/>
  <c r="BH215"/>
  <c r="BF215"/>
  <c r="BE215"/>
  <c r="T215"/>
  <c r="R215"/>
  <c r="P215"/>
  <c r="BI210"/>
  <c r="BH210"/>
  <c r="BF210"/>
  <c r="BE210"/>
  <c r="T210"/>
  <c r="R210"/>
  <c r="P210"/>
  <c r="BI206"/>
  <c r="BH206"/>
  <c r="BF206"/>
  <c r="BE206"/>
  <c r="T206"/>
  <c r="R206"/>
  <c r="P206"/>
  <c r="BI202"/>
  <c r="BH202"/>
  <c r="BF202"/>
  <c r="BE202"/>
  <c r="T202"/>
  <c r="R202"/>
  <c r="P202"/>
  <c r="BI199"/>
  <c r="BH199"/>
  <c r="BF199"/>
  <c r="BE199"/>
  <c r="T199"/>
  <c r="R199"/>
  <c r="P199"/>
  <c r="BI192"/>
  <c r="BH192"/>
  <c r="BF192"/>
  <c r="BE192"/>
  <c r="T192"/>
  <c r="R192"/>
  <c r="P192"/>
  <c r="BI190"/>
  <c r="BH190"/>
  <c r="BF190"/>
  <c r="BE190"/>
  <c r="T190"/>
  <c r="R190"/>
  <c r="P190"/>
  <c r="BI188"/>
  <c r="BH188"/>
  <c r="BF188"/>
  <c r="BE188"/>
  <c r="T188"/>
  <c r="R188"/>
  <c r="P188"/>
  <c r="BI186"/>
  <c r="BH186"/>
  <c r="BF186"/>
  <c r="BE186"/>
  <c r="T186"/>
  <c r="R186"/>
  <c r="P186"/>
  <c r="BI179"/>
  <c r="BH179"/>
  <c r="BF179"/>
  <c r="BE179"/>
  <c r="T179"/>
  <c r="R179"/>
  <c r="P179"/>
  <c r="BI177"/>
  <c r="BH177"/>
  <c r="BF177"/>
  <c r="BE177"/>
  <c r="T177"/>
  <c r="R177"/>
  <c r="P177"/>
  <c r="BI175"/>
  <c r="BH175"/>
  <c r="BF175"/>
  <c r="BE175"/>
  <c r="T175"/>
  <c r="R175"/>
  <c r="P175"/>
  <c r="BI173"/>
  <c r="BH173"/>
  <c r="BF173"/>
  <c r="BE173"/>
  <c r="T173"/>
  <c r="R173"/>
  <c r="P173"/>
  <c r="BI171"/>
  <c r="BH171"/>
  <c r="BF171"/>
  <c r="BE171"/>
  <c r="T171"/>
  <c r="R171"/>
  <c r="P171"/>
  <c r="BI167"/>
  <c r="BH167"/>
  <c r="BF167"/>
  <c r="BE167"/>
  <c r="T167"/>
  <c r="R167"/>
  <c r="P167"/>
  <c r="BI165"/>
  <c r="BH165"/>
  <c r="BF165"/>
  <c r="BE165"/>
  <c r="T165"/>
  <c r="R165"/>
  <c r="P165"/>
  <c r="BI163"/>
  <c r="BH163"/>
  <c r="BF163"/>
  <c r="BE163"/>
  <c r="T163"/>
  <c r="R163"/>
  <c r="P163"/>
  <c r="BI155"/>
  <c r="BH155"/>
  <c r="BF155"/>
  <c r="BE155"/>
  <c r="T155"/>
  <c r="R155"/>
  <c r="P155"/>
  <c r="BI152"/>
  <c r="BH152"/>
  <c r="BF152"/>
  <c r="BE152"/>
  <c r="T152"/>
  <c r="T151"/>
  <c r="R152"/>
  <c r="R151"/>
  <c r="P152"/>
  <c r="P151"/>
  <c r="BI149"/>
  <c r="BH149"/>
  <c r="BF149"/>
  <c r="BE149"/>
  <c r="T149"/>
  <c r="T148"/>
  <c r="R149"/>
  <c r="R148"/>
  <c r="P149"/>
  <c r="P148"/>
  <c r="BI146"/>
  <c r="BH146"/>
  <c r="BF146"/>
  <c r="BE146"/>
  <c r="T146"/>
  <c r="R146"/>
  <c r="P146"/>
  <c r="BI144"/>
  <c r="BH144"/>
  <c r="BF144"/>
  <c r="BE144"/>
  <c r="T144"/>
  <c r="R144"/>
  <c r="P144"/>
  <c r="BI142"/>
  <c r="BH142"/>
  <c r="BF142"/>
  <c r="BE142"/>
  <c r="T142"/>
  <c r="R142"/>
  <c r="P142"/>
  <c r="BI140"/>
  <c r="BH140"/>
  <c r="BF140"/>
  <c r="BE140"/>
  <c r="T140"/>
  <c r="R140"/>
  <c r="P140"/>
  <c r="F131"/>
  <c r="E129"/>
  <c r="F89"/>
  <c r="E87"/>
  <c r="J24"/>
  <c r="E24"/>
  <c r="J134"/>
  <c r="J23"/>
  <c r="J21"/>
  <c r="E21"/>
  <c r="J91"/>
  <c r="J20"/>
  <c r="J18"/>
  <c r="E18"/>
  <c r="F134"/>
  <c r="J17"/>
  <c r="J15"/>
  <c r="E15"/>
  <c r="F91"/>
  <c r="J14"/>
  <c r="J12"/>
  <c r="J131"/>
  <c r="E7"/>
  <c r="E127"/>
  <c i="1" r="L90"/>
  <c r="AM90"/>
  <c r="AM89"/>
  <c r="L89"/>
  <c r="AM87"/>
  <c r="L87"/>
  <c r="L85"/>
  <c r="L84"/>
  <c i="3" r="J121"/>
  <c i="2" r="BK362"/>
  <c r="J357"/>
  <c r="J351"/>
  <c r="J347"/>
  <c r="J342"/>
  <c r="J338"/>
  <c r="BK336"/>
  <c r="BK333"/>
  <c r="BK325"/>
  <c r="J323"/>
  <c r="BK319"/>
  <c r="BK313"/>
  <c r="BK306"/>
  <c r="BK294"/>
  <c r="J287"/>
  <c r="BK285"/>
  <c r="J282"/>
  <c r="BK277"/>
  <c r="BK274"/>
  <c r="BK272"/>
  <c r="J270"/>
  <c r="BK268"/>
  <c r="J264"/>
  <c r="BK262"/>
  <c r="BK260"/>
  <c r="J257"/>
  <c r="J250"/>
  <c r="J248"/>
  <c r="J240"/>
  <c r="BK238"/>
  <c r="J236"/>
  <c r="BK233"/>
  <c r="J231"/>
  <c r="BK225"/>
  <c r="J223"/>
  <c r="BK217"/>
  <c r="BK190"/>
  <c r="BK177"/>
  <c r="J173"/>
  <c r="J171"/>
  <c r="BK167"/>
  <c r="BK165"/>
  <c r="J163"/>
  <c r="J155"/>
  <c r="BK152"/>
  <c r="BK149"/>
  <c r="J146"/>
  <c r="BK140"/>
  <c i="3" r="BK121"/>
  <c i="2" r="BK372"/>
  <c r="BK370"/>
  <c r="BK368"/>
  <c r="BK366"/>
  <c r="BK364"/>
  <c r="J362"/>
  <c r="BK359"/>
  <c r="J355"/>
  <c r="J353"/>
  <c r="BK351"/>
  <c r="J349"/>
  <c r="BK345"/>
  <c r="J340"/>
  <c r="BK338"/>
  <c r="BK330"/>
  <c r="J328"/>
  <c r="J325"/>
  <c r="BK321"/>
  <c r="J315"/>
  <c r="J313"/>
  <c r="BK311"/>
  <c r="J308"/>
  <c r="J306"/>
  <c r="J304"/>
  <c r="J302"/>
  <c r="BK298"/>
  <c r="J294"/>
  <c r="J292"/>
  <c r="BK290"/>
  <c r="J285"/>
  <c r="J280"/>
  <c r="J272"/>
  <c r="J266"/>
  <c r="BK264"/>
  <c r="J254"/>
  <c r="J252"/>
  <c r="BK250"/>
  <c r="BK248"/>
  <c r="BK244"/>
  <c r="BK240"/>
  <c r="BK236"/>
  <c r="J233"/>
  <c r="BK231"/>
  <c r="BK229"/>
  <c r="J229"/>
  <c r="BK227"/>
  <c r="BK223"/>
  <c r="BK221"/>
  <c r="J219"/>
  <c r="BK215"/>
  <c r="BK210"/>
  <c r="BK206"/>
  <c r="BK202"/>
  <c r="BK192"/>
  <c r="J188"/>
  <c r="BK186"/>
  <c r="J179"/>
  <c r="J177"/>
  <c r="BK175"/>
  <c r="BK173"/>
  <c r="BK171"/>
  <c r="J165"/>
  <c r="BK155"/>
  <c r="J152"/>
  <c r="J144"/>
  <c r="J372"/>
  <c r="J370"/>
  <c r="J368"/>
  <c r="J366"/>
  <c r="J364"/>
  <c r="J359"/>
  <c r="BK357"/>
  <c r="BK355"/>
  <c r="BK353"/>
  <c r="BK349"/>
  <c r="BK347"/>
  <c r="J345"/>
  <c r="BK342"/>
  <c r="BK340"/>
  <c r="J336"/>
  <c r="J333"/>
  <c r="J330"/>
  <c r="BK328"/>
  <c r="BK323"/>
  <c r="J321"/>
  <c r="J319"/>
  <c r="BK315"/>
  <c r="J311"/>
  <c r="BK308"/>
  <c r="BK304"/>
  <c r="BK302"/>
  <c r="J298"/>
  <c r="BK292"/>
  <c r="J290"/>
  <c r="BK287"/>
  <c r="BK282"/>
  <c r="BK280"/>
  <c r="J277"/>
  <c r="J274"/>
  <c r="BK270"/>
  <c r="J268"/>
  <c r="BK266"/>
  <c r="J262"/>
  <c r="J260"/>
  <c r="BK257"/>
  <c r="BK254"/>
  <c r="BK252"/>
  <c r="J244"/>
  <c r="J238"/>
  <c r="J227"/>
  <c r="J225"/>
  <c r="J215"/>
  <c r="J210"/>
  <c r="J206"/>
  <c r="J199"/>
  <c r="J192"/>
  <c r="BK188"/>
  <c r="J167"/>
  <c r="BK163"/>
  <c r="BK146"/>
  <c r="J142"/>
  <c r="J140"/>
  <c i="1" r="AS94"/>
  <c i="2" r="J221"/>
  <c r="BK219"/>
  <c r="J217"/>
  <c r="J202"/>
  <c r="BK199"/>
  <c r="J190"/>
  <c r="J186"/>
  <c r="BK179"/>
  <c r="J175"/>
  <c r="J149"/>
  <c r="BK144"/>
  <c r="BK142"/>
  <c i="3" r="F37"/>
  <c i="1" r="BD96"/>
  <c i="3" r="F36"/>
  <c i="1" r="BC96"/>
  <c i="3" r="F35"/>
  <c i="1" r="BB96"/>
  <c i="3" r="J34"/>
  <c i="1" r="AW96"/>
  <c i="2" l="1" r="P139"/>
  <c r="T154"/>
  <c r="BK214"/>
  <c r="J214"/>
  <c r="J103"/>
  <c r="T214"/>
  <c r="T235"/>
  <c r="P259"/>
  <c r="BK279"/>
  <c r="J279"/>
  <c r="J108"/>
  <c r="T279"/>
  <c r="P284"/>
  <c r="P289"/>
  <c r="BK310"/>
  <c r="J310"/>
  <c r="J111"/>
  <c r="R310"/>
  <c r="P327"/>
  <c r="BK335"/>
  <c r="J335"/>
  <c r="J114"/>
  <c r="BK344"/>
  <c r="J344"/>
  <c r="J115"/>
  <c r="R344"/>
  <c r="P361"/>
  <c r="T139"/>
  <c r="BK154"/>
  <c r="J154"/>
  <c r="J101"/>
  <c r="R154"/>
  <c r="P201"/>
  <c r="P214"/>
  <c r="BK235"/>
  <c r="J235"/>
  <c r="J104"/>
  <c r="R235"/>
  <c r="BK259"/>
  <c r="J259"/>
  <c r="J106"/>
  <c r="T259"/>
  <c r="P279"/>
  <c r="BK284"/>
  <c r="J284"/>
  <c r="J109"/>
  <c r="R284"/>
  <c r="T284"/>
  <c r="T289"/>
  <c r="T310"/>
  <c r="R327"/>
  <c r="P335"/>
  <c r="T335"/>
  <c r="T344"/>
  <c r="R361"/>
  <c r="BK139"/>
  <c r="J139"/>
  <c r="J98"/>
  <c r="R139"/>
  <c r="P154"/>
  <c r="BK201"/>
  <c r="J201"/>
  <c r="J102"/>
  <c r="R201"/>
  <c r="T201"/>
  <c r="R214"/>
  <c r="P235"/>
  <c r="R259"/>
  <c r="R279"/>
  <c r="BK289"/>
  <c r="J289"/>
  <c r="J110"/>
  <c r="R289"/>
  <c r="P310"/>
  <c r="BK327"/>
  <c r="J327"/>
  <c r="J112"/>
  <c r="T327"/>
  <c r="R335"/>
  <c r="P344"/>
  <c r="BK361"/>
  <c r="J361"/>
  <c r="J116"/>
  <c r="T361"/>
  <c r="E85"/>
  <c r="F92"/>
  <c r="BG142"/>
  <c r="BG146"/>
  <c r="BG177"/>
  <c r="BG186"/>
  <c r="BG188"/>
  <c r="BG257"/>
  <c r="J89"/>
  <c r="J92"/>
  <c r="J133"/>
  <c r="BG140"/>
  <c r="BG155"/>
  <c r="BG192"/>
  <c r="BG217"/>
  <c r="BG221"/>
  <c r="BG223"/>
  <c r="BG227"/>
  <c r="BG238"/>
  <c r="BG248"/>
  <c r="BG254"/>
  <c r="BG260"/>
  <c r="BG272"/>
  <c r="BG287"/>
  <c r="BG306"/>
  <c r="BG313"/>
  <c r="BG315"/>
  <c r="BG319"/>
  <c r="BG349"/>
  <c r="BG362"/>
  <c r="BG364"/>
  <c r="BG366"/>
  <c r="BG368"/>
  <c r="BK148"/>
  <c r="J148"/>
  <c r="J99"/>
  <c r="BK151"/>
  <c r="J151"/>
  <c r="J100"/>
  <c r="BK332"/>
  <c r="J332"/>
  <c r="J113"/>
  <c i="3" r="J91"/>
  <c r="E108"/>
  <c i="2" r="F133"/>
  <c r="BG149"/>
  <c r="BG163"/>
  <c r="BG167"/>
  <c r="BG171"/>
  <c r="BG173"/>
  <c r="BG179"/>
  <c r="BG190"/>
  <c r="BG199"/>
  <c r="BG202"/>
  <c r="BG206"/>
  <c r="BG219"/>
  <c r="BG229"/>
  <c r="BG231"/>
  <c r="BG233"/>
  <c r="BG236"/>
  <c r="BG250"/>
  <c r="BG252"/>
  <c r="BG262"/>
  <c r="BG264"/>
  <c r="BG266"/>
  <c r="BG270"/>
  <c r="BG274"/>
  <c r="BG277"/>
  <c r="BG280"/>
  <c r="BG290"/>
  <c r="BG294"/>
  <c r="BG302"/>
  <c r="BG311"/>
  <c r="BG323"/>
  <c r="BG328"/>
  <c r="BG330"/>
  <c r="BG342"/>
  <c r="BG347"/>
  <c r="BG351"/>
  <c r="BG359"/>
  <c r="BG370"/>
  <c r="BG372"/>
  <c i="3" r="J89"/>
  <c r="J92"/>
  <c r="F115"/>
  <c i="2" r="BG144"/>
  <c r="BG152"/>
  <c r="BG165"/>
  <c r="BG175"/>
  <c r="BG210"/>
  <c r="BG215"/>
  <c r="BG225"/>
  <c r="BG240"/>
  <c r="BG244"/>
  <c r="BG268"/>
  <c r="BG282"/>
  <c r="BG285"/>
  <c r="BG292"/>
  <c r="BG298"/>
  <c r="BG304"/>
  <c r="BG308"/>
  <c r="BG321"/>
  <c r="BG325"/>
  <c r="BG333"/>
  <c r="BG336"/>
  <c r="BG338"/>
  <c r="BG340"/>
  <c r="BG345"/>
  <c r="BG353"/>
  <c r="BG355"/>
  <c r="BG357"/>
  <c r="BK256"/>
  <c r="J256"/>
  <c r="J105"/>
  <c r="BK276"/>
  <c r="J276"/>
  <c r="J107"/>
  <c i="3" r="BE121"/>
  <c r="BK120"/>
  <c r="J120"/>
  <c r="J98"/>
  <c i="2" r="F34"/>
  <c i="1" r="BA95"/>
  <c i="2" r="J33"/>
  <c i="1" r="AV95"/>
  <c i="2" r="J34"/>
  <c i="1" r="AW95"/>
  <c i="3" r="J33"/>
  <c i="1" r="AV96"/>
  <c r="AT96"/>
  <c i="2" r="F36"/>
  <c i="1" r="BC95"/>
  <c r="BC94"/>
  <c r="W32"/>
  <c i="2" r="F33"/>
  <c i="1" r="AZ95"/>
  <c i="3" r="F34"/>
  <c i="1" r="BA96"/>
  <c i="2" r="F37"/>
  <c i="1" r="BD95"/>
  <c r="BD94"/>
  <c r="W33"/>
  <c i="2" l="1" r="P138"/>
  <c r="P137"/>
  <c i="1" r="AU95"/>
  <c i="2" r="T138"/>
  <c r="T137"/>
  <c r="R138"/>
  <c r="R137"/>
  <c r="BK138"/>
  <c r="J138"/>
  <c r="J97"/>
  <c i="3" r="BK119"/>
  <c r="J119"/>
  <c r="J97"/>
  <c i="1" r="AU94"/>
  <c i="3" r="F33"/>
  <c i="1" r="AZ96"/>
  <c r="AZ94"/>
  <c r="W29"/>
  <c r="BA94"/>
  <c r="W30"/>
  <c i="2" r="F35"/>
  <c i="1" r="BB95"/>
  <c r="BB94"/>
  <c r="W31"/>
  <c r="AY94"/>
  <c r="AT95"/>
  <c i="2" l="1" r="BK137"/>
  <c r="J137"/>
  <c r="J96"/>
  <c i="3" r="BK118"/>
  <c r="J118"/>
  <c r="J96"/>
  <c i="1" r="AV94"/>
  <c r="AK29"/>
  <c r="AW94"/>
  <c r="AK30"/>
  <c r="AX94"/>
  <c i="2" l="1" r="J30"/>
  <c i="1" r="AG95"/>
  <c r="AN95"/>
  <c i="3" r="J30"/>
  <c i="1" r="AG96"/>
  <c r="AN96"/>
  <c r="AT94"/>
  <c i="2" l="1" r="J39"/>
  <c i="3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<sst xmlns="http://schemas.openxmlformats.org/spreadsheetml/2006/main">
  <si>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</si>
  <si>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</si>
  <si>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</si>
  <si>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</si>
  <si>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</si>
  <si>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{55a8a749-09f8-4247-91f8-537e668491fd}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</si>
  <si>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</si>
  <si>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</si>
  <si>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</si>
  <si>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</si>
  <si>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</si>
  <si>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</si>
  <si>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</si>
  <si>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</si>
  <si>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FS_SLunce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</si>
  <si>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</si>
  <si>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</si>
  <si>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Pavlovská 554</t>
  </si>
  <si>
    <t>KSO:</t>
  </si>
  <si>
    <t>CC-CZ:</t>
  </si>
  <si>
    <t>Místo:</t>
  </si>
  <si>
    <t>Mikulov</t>
  </si>
  <si>
    <t>Datum:</t>
  </si>
  <si>
    <t>3. 4. 2020</t>
  </si>
  <si>
    <t>Zadavatel:</t>
  </si>
  <si>
    <t>IČ:</t>
  </si>
  <si>
    <t>28853008</t>
  </si>
  <si>
    <t>Finservice CZ s.r.o.</t>
  </si>
  <si>
    <t>DIČ:</t>
  </si>
  <si>
    <t>CZ28853008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</si>
  <si>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</si>
  <si>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</si>
  <si>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</si>
  <si>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</si>
  <si>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</si>
  <si>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</si>
  <si>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</si>
  <si>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</si>
  <si>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</si>
  <si>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</si>
  <si>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</si>
  <si>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</si>
  <si>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</si>
  <si>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</si>
  <si>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</si>
  <si>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</si>
  <si>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</si>
  <si>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</si>
  <si>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</si>
  <si>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</si>
  <si>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</si>
  <si>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</si>
  <si>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</si>
  <si>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</si>
  <si>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</si>
  <si>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</si>
  <si>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</si>
  <si>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</si>
  <si>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</si>
  <si>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</si>
  <si>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</si>
  <si>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</si>
  <si>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</si>
  <si>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</si>
  <si>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</si>
  <si>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</si>
  <si>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</si>
  <si>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</si>
  <si>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</si>
  <si>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</si>
  <si>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</si>
  <si>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</si>
  <si>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</si>
  <si>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</si>
  <si>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</si>
  <si>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</si>
  <si>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</si>
  <si>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</si>
  <si>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</si>
  <si>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</si>
  <si>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</si>
  <si>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</si>
  <si>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stavebni prace</t>
  </si>
  <si>
    <t>-Slunce</t>
  </si>
  <si>
    <t>STA</t>
  </si>
  <si>
    <t>1</t>
  </si>
  <si>
    <t>{f7495bc1-0fb1-41fd-a3eb-a10d9c47d5a2}</t>
  </si>
  <si>
    <t>2</t>
  </si>
  <si>
    <t>FTV</t>
  </si>
  <si>
    <t>elektrárna</t>
  </si>
  <si>
    <t>{7a1f2874-e1d9-4ec2-8937-e8ce4d4c1939}</t>
  </si>
  <si>
    <t>KRYCÍ LIST SOUPISU PRACÍ</t>
  </si>
  <si>
    <t>Objekt:</t>
  </si>
  <si>
    <t>stavebni prace - -Slunce</t>
  </si>
  <si>
    <t>REKAPITULACE ČLENĚNÍ SOUPISU PRACÍ</t>
  </si>
  <si>
    <t>Kód dílu - Popis</t>
  </si>
  <si>
    <t>Cena celkem [CZK]</t>
  </si>
  <si>
    <t>Náklady ze soupisu prací</t>
  </si>
  <si>
    <t>-1</t>
  </si>
  <si>
    <t>Číslo položky - Název položky</t>
  </si>
  <si>
    <t xml:space="preserve">    3 - Svislé a kompletní konstrukce</t>
  </si>
  <si>
    <t xml:space="preserve">    4 - Vodorovné konstrukce</t>
  </si>
  <si>
    <t xml:space="preserve">    61 - Úpravy povrchů vnitřní</t>
  </si>
  <si>
    <t xml:space="preserve">    62 - Úpravy povrchů vnější</t>
  </si>
  <si>
    <t xml:space="preserve">    64 - Výplně otvorů</t>
  </si>
  <si>
    <t xml:space="preserve">    94 - Lešení a stavební výtahy</t>
  </si>
  <si>
    <t xml:space="preserve">    96 - Bourání konstrukcí</t>
  </si>
  <si>
    <t xml:space="preserve">    99 - Staveništní přesun hmot</t>
  </si>
  <si>
    <t xml:space="preserve">    713 - Izolace tepelné</t>
  </si>
  <si>
    <t xml:space="preserve">    728 - Vzduchotechnika</t>
  </si>
  <si>
    <t xml:space="preserve">    730 - Ústřední vytápění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</si>
  <si>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</si>
  <si>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</si>
  <si>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</si>
  <si>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784 - Malby</t>
  </si>
  <si>
    <t xml:space="preserve">    799 - Ostatní</t>
  </si>
  <si>
    <t xml:space="preserve">    M21 - Elektromontáže</t>
  </si>
  <si>
    <t xml:space="preserve">    D96 - Přesuny suti a vybouraných hmot</t>
  </si>
  <si>
    <t xml:space="preserve">    ON - Ostatní náklady</t>
  </si>
  <si>
    <t xml:space="preserve">    Celkem - Celkem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</si>
  <si>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</si>
  <si>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</si>
  <si>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</si>
  <si>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</si>
  <si>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</si>
  <si>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</si>
  <si>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</si>
  <si>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</si>
  <si>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</si>
  <si>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</si>
  <si>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</si>
  <si>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</si>
  <si>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</si>
  <si>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Číslo položky</t>
  </si>
  <si>
    <t>Název položky</t>
  </si>
  <si>
    <t>ROZPOCET</t>
  </si>
  <si>
    <t>3</t>
  </si>
  <si>
    <t>Svislé a kompletní konstrukce</t>
  </si>
  <si>
    <t>K</t>
  </si>
  <si>
    <t>342265122RT5</t>
  </si>
  <si>
    <t>Úprava podkroví sádrokartonem na plochách šikmých na ocelový rošt 1x deska, tloušťky 12,5 mm, standard, bez izolace</t>
  </si>
  <si>
    <t>4</t>
  </si>
  <si>
    <t>PP</t>
  </si>
  <si>
    <t>342265122RT7</t>
  </si>
  <si>
    <t>Úprava podkroví sádrokartonem na plochách šikmých na ocelový rošt 1x deska, tloušťky 12,5 mm, impregnovaná, bez izolace</t>
  </si>
  <si>
    <t>342265132RT5</t>
  </si>
  <si>
    <t>Úprava podkroví sádrokartonem na plochách vodorovných na ocelový rošt 1x deska, tloušťky 12,5 mm, standard, bez izolace</t>
  </si>
  <si>
    <t>6</t>
  </si>
  <si>
    <t>342265132RT7</t>
  </si>
  <si>
    <t>Úprava podkroví sádrokartonem na plochách vodorovných na ocelový rošt 1x deska, tloušťky 12,5 mm, impregnovaná, bez izolace</t>
  </si>
  <si>
    <t>8</t>
  </si>
  <si>
    <t>Vodorovné konstrukce</t>
  </si>
  <si>
    <t>5</t>
  </si>
  <si>
    <t>416091071RT1</t>
  </si>
  <si>
    <t>Příplatky k podhledům sádrokartonovým za opláštění střešního okna včetně dodávky materiálu</t>
  </si>
  <si>
    <t>10</t>
  </si>
  <si>
    <t>61</t>
  </si>
  <si>
    <t>Úpravy povrchů vnitřní</t>
  </si>
  <si>
    <t>612425931R00</t>
  </si>
  <si>
    <t>Omítka vápenná vnitřního ostění omítkou štukovou</t>
  </si>
  <si>
    <t>12</t>
  </si>
  <si>
    <t>62</t>
  </si>
  <si>
    <t>Úpravy povrchů vnější</t>
  </si>
  <si>
    <t>7</t>
  </si>
  <si>
    <t>602015187RT7</t>
  </si>
  <si>
    <t>Omítka stěn z hotových směsí vrchní tenkovrstvá, silikonová, zatřená, tloušťka vrstvy 2 mm,</t>
  </si>
  <si>
    <t>14</t>
  </si>
  <si>
    <t>VV</t>
  </si>
  <si>
    <t xml:space="preserve">ulice : </t>
  </si>
  <si>
    <t>0,4*(2,4+2*2,25+0,9+2*2,04+1,46+2*1,5+1,5+2*1,5+1,45+2*1,42+1,45+2*1,42+0,83+2*1,39+2,36+2*1,47)</t>
  </si>
  <si>
    <t xml:space="preserve">dvůr : </t>
  </si>
  <si>
    <t>0,4*(1,45+2*1,41+1,44+2*1,38+1,5+2*2,22+1,45+2*1,42+2,5+2*2,3)</t>
  </si>
  <si>
    <t>6,48*0,6-0,6*1,5</t>
  </si>
  <si>
    <t>Součet</t>
  </si>
  <si>
    <t>602015193R00</t>
  </si>
  <si>
    <t xml:space="preserve">Omítka stěn z hotových směsí Doplňkové práce pro omítky stěn z hotových směsí  podkladní nátěr pod tenkovrstvé omítky</t>
  </si>
  <si>
    <t>16</t>
  </si>
  <si>
    <t>9</t>
  </si>
  <si>
    <t>602016195R00</t>
  </si>
  <si>
    <t xml:space="preserve">Omítka stěn z hotových směsí Doplňkové práce pro omítky stěn z hotových směsí  hloubková penetrace stěn silikátová</t>
  </si>
  <si>
    <t>18</t>
  </si>
  <si>
    <t>620991121R00</t>
  </si>
  <si>
    <t>Zakrývání výplní vnějších otvorů z postaveného lešení</t>
  </si>
  <si>
    <t>20</t>
  </si>
  <si>
    <t>2,4*2,25+0,9*2,04+1,46*1,5+1,5*1,5+0,8*2+2,5*2,3+2,36*1,47+0,83*1,39+1,45*1,42+1,45*1,42+1,45*1,42+1,5*2,22+1,44*1,38+1,45*1,41</t>
  </si>
  <si>
    <t>11</t>
  </si>
  <si>
    <t>622319527RV1</t>
  </si>
  <si>
    <t>Zateplení soklu extrudovaným polystyrénem, tloušťky 200 mm, zakončené stěrkou s výztužnou tkaninou</t>
  </si>
  <si>
    <t>22</t>
  </si>
  <si>
    <t>622319130RT3</t>
  </si>
  <si>
    <t xml:space="preserve">Zateplení fasády  , expandovaným polystyrénem, tloušťky 50 mm, kontaktní nátěr a silikonová omítka, hlazená, zrnitost 2 mm</t>
  </si>
  <si>
    <t>24</t>
  </si>
  <si>
    <t>13</t>
  </si>
  <si>
    <t>622319132RT3</t>
  </si>
  <si>
    <t xml:space="preserve">Zateplení fasády  , expandovaným polystyrénem, tloušťky 100 mm, kontaktní nátěr a silikonová omítka, hlazená, zrnitost 2 mm</t>
  </si>
  <si>
    <t>26</t>
  </si>
  <si>
    <t>622319137RT3</t>
  </si>
  <si>
    <t xml:space="preserve">Zateplení fasády  , expandovaným polystyrénem, tloušťky 200 mm, kontaktní nátěr a silikonová omítka, hlazená, zrnitost 2 mm</t>
  </si>
  <si>
    <t>28</t>
  </si>
  <si>
    <t>622319554RV1</t>
  </si>
  <si>
    <t xml:space="preserve">Zateplení ostění  , extrudovaným polystyrénem, tloušťky 40 mm, zakončené stěrkou s výztužnou tkaninou</t>
  </si>
  <si>
    <t>30</t>
  </si>
  <si>
    <t>0,2*(2,4*2+2*2,25+0,9*2+2*2,04+1,46*2+2*1,5+1,5*2+2*1,5+1,45*2+2*1,42+1,45*2+2*1,42+0,83*2+2*1,39+2,36*2+2*1,47)</t>
  </si>
  <si>
    <t>0,2*(1,45*2+2*1,41+1,44*2+2*1,38+1,5*2+2*2,22+1,45*2+2*1,42+2,5*2+2*2,3)</t>
  </si>
  <si>
    <t>622391001R00</t>
  </si>
  <si>
    <t>Příplatek za montáž KZS na podhledu, bez dodávky materiálu</t>
  </si>
  <si>
    <t>32</t>
  </si>
  <si>
    <t>17</t>
  </si>
  <si>
    <t>622422311R00</t>
  </si>
  <si>
    <t>Oprava vnějších omítek vápenných a vápenocementových hladkých, stupeň členitosti 1 a 2, v množství opravované plochy přes 20 do 30 %, s barvením na 100% opravované plochy, bez nákladů na umělecké dekorace fasád</t>
  </si>
  <si>
    <t>34</t>
  </si>
  <si>
    <t>622432112R00</t>
  </si>
  <si>
    <t>Omítky vnější stěn z umělého kamene v přírodní barvě drtí dekorativní střednězrnné, akrylátové</t>
  </si>
  <si>
    <t>36</t>
  </si>
  <si>
    <t>19</t>
  </si>
  <si>
    <t>622481211RU1</t>
  </si>
  <si>
    <t>Vyztužení povrchových úprav vnějších stěn stěrkou s výztužnou sklotextilní tkaninou, s dodávkou sítě a stěrkového tmelu</t>
  </si>
  <si>
    <t>38</t>
  </si>
  <si>
    <t>0,2*(2,4+2*2,25+0,9+2*2,04+1,46+2*1,5+1,5+2*1,5+1,45+2*1,42+1,45+2*1,42+0,83+2*1,39+2,36+2*1,47)</t>
  </si>
  <si>
    <t>0,2*(1,45+2*1,41+1,44+2*1,38+1,5+2*2,22+1,45+2*1,42+2,5+2*2,3)</t>
  </si>
  <si>
    <t>622904112R00</t>
  </si>
  <si>
    <t>Očištění fasád tlakovou vodou, složitost fasády 1 - 2</t>
  </si>
  <si>
    <t>40</t>
  </si>
  <si>
    <t>64</t>
  </si>
  <si>
    <t>Výplně otvorů</t>
  </si>
  <si>
    <t>7621</t>
  </si>
  <si>
    <t>Dveře plastové, vstupní, barva dle výběru investora, trojsklo - dle PD</t>
  </si>
  <si>
    <t>42</t>
  </si>
  <si>
    <t>0,9*2,04+0,8*2</t>
  </si>
  <si>
    <t>7622</t>
  </si>
  <si>
    <t>Okno plastová, barva dle výběru investora, trojsklo - dle PD</t>
  </si>
  <si>
    <t>44</t>
  </si>
  <si>
    <t>1,46*1,5+1,5*1,5+2,36*1,47+0,83*1,39+1,45*1,42+1,45*1,42+1,45*1,42+1,5*2,22+1,44*1,38+1,45*1,41</t>
  </si>
  <si>
    <t>23</t>
  </si>
  <si>
    <t>7623</t>
  </si>
  <si>
    <t>Vrata dvoukřídlé, plastové, barva dle výběru investora, el. ovladatelná - dle PD</t>
  </si>
  <si>
    <t>46</t>
  </si>
  <si>
    <t>2,4*2,25+2,5*2,3</t>
  </si>
  <si>
    <t>94</t>
  </si>
  <si>
    <t>Lešení a stavební výtahy</t>
  </si>
  <si>
    <t>941941032R00</t>
  </si>
  <si>
    <t>Montáž lešení lehkého pracovního řadového s podlahami šířky od 0,80 do 1,00 m, výšky přes 10 do 30 m</t>
  </si>
  <si>
    <t>48</t>
  </si>
  <si>
    <t>25</t>
  </si>
  <si>
    <t>941941192R00</t>
  </si>
  <si>
    <t xml:space="preserve">Montáž lešení lehkého pracovního řadového s podlahami příplatek za každý další i započatý měsíc použití lešení  šířky šířky od 0,80 do 1,00 m a výšky přes 10 do 30 m</t>
  </si>
  <si>
    <t>50</t>
  </si>
  <si>
    <t>941941832R00</t>
  </si>
  <si>
    <t>Demontáž lešení lehkého řadového s podlahami šířky od 0,8 do 1 m, výšky přes 10 do 30 m</t>
  </si>
  <si>
    <t>52</t>
  </si>
  <si>
    <t>27</t>
  </si>
  <si>
    <t>944944011R00</t>
  </si>
  <si>
    <t>Montáž ochranné sítě z umělých vláken</t>
  </si>
  <si>
    <t>54</t>
  </si>
  <si>
    <t>944944031R00</t>
  </si>
  <si>
    <t xml:space="preserve">Montáž ochranné sítě příplatek k ceně za každý další i započatý měsíc použití ochranných sítí  z umělých vláken</t>
  </si>
  <si>
    <t>56</t>
  </si>
  <si>
    <t>29</t>
  </si>
  <si>
    <t>944944081R00</t>
  </si>
  <si>
    <t>Demontáž ochranné sítě z umělých vláken</t>
  </si>
  <si>
    <t>58</t>
  </si>
  <si>
    <t>944945013R00</t>
  </si>
  <si>
    <t>Montáž záchytné stříšky šířky přes 2 m</t>
  </si>
  <si>
    <t>60</t>
  </si>
  <si>
    <t>31</t>
  </si>
  <si>
    <t>944945193R00</t>
  </si>
  <si>
    <t xml:space="preserve">Montáž záchytné stříšky příplatek k ceně za každý další i započatý měsíc použití záchytné stříšky  šířky přes 2 m</t>
  </si>
  <si>
    <t>944945813R00</t>
  </si>
  <si>
    <t>Demontáž záchytné stříšky šířky přes 2 m</t>
  </si>
  <si>
    <t>33</t>
  </si>
  <si>
    <t>94001</t>
  </si>
  <si>
    <t>Pomocné lešení na sousedních střechách, zakrytí střech a jejích oprava po realizaci akce</t>
  </si>
  <si>
    <t>66</t>
  </si>
  <si>
    <t>96</t>
  </si>
  <si>
    <t>Bourání konstrukcí</t>
  </si>
  <si>
    <t>968061125R00</t>
  </si>
  <si>
    <t>Vyvěšení nebo zavěšení dřevěných křídel dveří, plochy do 2 m2</t>
  </si>
  <si>
    <t>68</t>
  </si>
  <si>
    <t>35</t>
  </si>
  <si>
    <t>968061136R00</t>
  </si>
  <si>
    <t>Vyvěšení nebo zavěšení dřevěných křídel vrat, plochy do 4 m2</t>
  </si>
  <si>
    <t>70</t>
  </si>
  <si>
    <t>968062244R00</t>
  </si>
  <si>
    <t>Vybourání dřevěných rámů oken jednoduchých, plochy do 1 m2</t>
  </si>
  <si>
    <t>72</t>
  </si>
  <si>
    <t>1,46*1,5+1,5*2,3+2,36*1,47+1,45*1,42*2+1,45*1,42+1,5*2,22+1,44*1,38+1,45*1,41</t>
  </si>
  <si>
    <t>37</t>
  </si>
  <si>
    <t>968072456R00</t>
  </si>
  <si>
    <t xml:space="preserve">Vybourání a vyjmutí kovových rámů a rolet rámů, včetně pomocného lešení o výšce podlahy do 1900 mm a pro zatížení do 1,5 kPa  (150 kg/m2) dveřních zárubní, plochy přes 2 m2</t>
  </si>
  <si>
    <t>74</t>
  </si>
  <si>
    <t>0,8*2+0,9*2+2,5*2,25+2,5*2,3</t>
  </si>
  <si>
    <t>978013161R00</t>
  </si>
  <si>
    <t>Otlučení omítek vápenných nebo vápenocementových vnitřních s vyškrabáním spár, s očištěním zdiva stěn, v rozsahu do 50 %</t>
  </si>
  <si>
    <t>76</t>
  </si>
  <si>
    <t>39</t>
  </si>
  <si>
    <t>978015241R00</t>
  </si>
  <si>
    <t xml:space="preserve">Otlučení omítek vápenných nebo vápenocementových vnějších s vyškrabáním spár, s očištěním zdiva  1. až 4. stupni složitosti, v rozsahu do 30 %</t>
  </si>
  <si>
    <t>78</t>
  </si>
  <si>
    <t>9611</t>
  </si>
  <si>
    <t>Demontáž všech prvků na fasádě - tabulky, konzoly, atd.</t>
  </si>
  <si>
    <t>80</t>
  </si>
  <si>
    <t>41</t>
  </si>
  <si>
    <t>9612</t>
  </si>
  <si>
    <t>Demontáž stříšky nad vstupem</t>
  </si>
  <si>
    <t>82</t>
  </si>
  <si>
    <t>99</t>
  </si>
  <si>
    <t>Staveništní přesun hmot</t>
  </si>
  <si>
    <t>998011003R00</t>
  </si>
  <si>
    <t>Přesun hmot pro budovy s nosnou konstrukcí zděnou výšky přes 12 do 24 m</t>
  </si>
  <si>
    <t>84</t>
  </si>
  <si>
    <t>713</t>
  </si>
  <si>
    <t>Izolace tepelné</t>
  </si>
  <si>
    <t>43</t>
  </si>
  <si>
    <t>713111130RT2</t>
  </si>
  <si>
    <t>Montáž tepelné izolace stropů vložené mezi krokve, dvouvrstvá</t>
  </si>
  <si>
    <t>86</t>
  </si>
  <si>
    <t>713111221RK4</t>
  </si>
  <si>
    <t>Montáž tepelné izolace stropů parotěsná zábrana zavěšených podhledů s přelepením spojů, včetně dodávky fólie</t>
  </si>
  <si>
    <t>88</t>
  </si>
  <si>
    <t>45</t>
  </si>
  <si>
    <t>713131131R00</t>
  </si>
  <si>
    <t>Montáž tepelné izolace stěn lepením</t>
  </si>
  <si>
    <t>90</t>
  </si>
  <si>
    <t>283755013R</t>
  </si>
  <si>
    <t>deska izolační fasádní; fenolická pěna; rovná hrana; tl. 40,0 mm; kašírování skelná tkanina; součinitel tepelné vodivosti 0,021 W/mK; R = 1,900 m2K/W; obj. hmotnost 35,00 kg/m3</t>
  </si>
  <si>
    <t>92</t>
  </si>
  <si>
    <t>47</t>
  </si>
  <si>
    <t>63151370.AR</t>
  </si>
  <si>
    <t>deska izolační minerální vlákno; tl. 40,0 mm; součinitel tepelné vodivosti 0,0380 W/mK; R = 1,050 m2K/W; obj. hmotnost 30,00 kg/m3; hydrofobizováno</t>
  </si>
  <si>
    <t>63151377.AR</t>
  </si>
  <si>
    <t>deska izolační minerální vlákno; tl. 160,0 mm; součinitel tepelné vodivosti 0,038 W/mK; R = 4,150 m2K/W; obj. hmotnost 30,00 kg/m3; hydrofobizováno</t>
  </si>
  <si>
    <t>49</t>
  </si>
  <si>
    <t>63151378.AR</t>
  </si>
  <si>
    <t>deska izolační minerální vlákno; tl. 180,0 mm; součinitel tepelné vodivosti 0,038 W/mK; R = 4,700 m2K/W; obj. hmotnost 30,00 kg/m3; hydrofobizováno</t>
  </si>
  <si>
    <t>98</t>
  </si>
  <si>
    <t>998713203R00</t>
  </si>
  <si>
    <t>Přesun hmot pro izolace tepelné v objektech výšky do 24 m</t>
  </si>
  <si>
    <t>100</t>
  </si>
  <si>
    <t>728</t>
  </si>
  <si>
    <t>Vzduchotechnika</t>
  </si>
  <si>
    <t>51</t>
  </si>
  <si>
    <t>728002</t>
  </si>
  <si>
    <t>Demontáž a zpětná montáž klimatizačních jednotek na fasádě</t>
  </si>
  <si>
    <t>102</t>
  </si>
  <si>
    <t>730</t>
  </si>
  <si>
    <t>Ústřední vytápění</t>
  </si>
  <si>
    <t>7301</t>
  </si>
  <si>
    <t>Vytápění objektu - fancoily s centrálním ovládáním, venkovní a vnitřní čidla, rozvod tepla po objekt, rozvody budou obalené kaučukem</t>
  </si>
  <si>
    <t>104</t>
  </si>
  <si>
    <t>53</t>
  </si>
  <si>
    <t>7302</t>
  </si>
  <si>
    <t>Tepelné čerpadlo - demontáž, provedení nové konstrukce pro její osazení a zpětné osazení TČ</t>
  </si>
  <si>
    <t>106</t>
  </si>
  <si>
    <t>762</t>
  </si>
  <si>
    <t>Konstrukce tesařské</t>
  </si>
  <si>
    <t>762441112RT4</t>
  </si>
  <si>
    <t>Obložení atiky s dodávkou dřevoštěpkových desek, tloušťky 22 mm, 1 vrstva, upevněním šroubováním</t>
  </si>
  <si>
    <t>108</t>
  </si>
  <si>
    <t>55</t>
  </si>
  <si>
    <t>998762203R00</t>
  </si>
  <si>
    <t>Přesun hmot pro konstrukce tesařské v objektech výšky do 24 m</t>
  </si>
  <si>
    <t>110</t>
  </si>
  <si>
    <t>764</t>
  </si>
  <si>
    <t>Konstrukce klempířské</t>
  </si>
  <si>
    <t>764817175R00</t>
  </si>
  <si>
    <t xml:space="preserve">Oplechování  zdí (atik), z lakovaného pozinkovaného plechu, rš 750 mm, dodávka a montáž</t>
  </si>
  <si>
    <t>112</t>
  </si>
  <si>
    <t>57</t>
  </si>
  <si>
    <t>764819212R00</t>
  </si>
  <si>
    <t xml:space="preserve">Odpadní trouby kruhové, průměr 100 mm, z lakovaného pozinkovaného plechu,  , dodávka a montáž</t>
  </si>
  <si>
    <t>114</t>
  </si>
  <si>
    <t>764816144R00</t>
  </si>
  <si>
    <t>Oplechování parapetů včetně rohů, lepené lepidlem, z lakovaného pozinkovaného plechu, rš 445 mm, dodávka a montáž</t>
  </si>
  <si>
    <t>116</t>
  </si>
  <si>
    <t>2,36+0,83+1,45*2+1,45+1,5+1,44+1,45+1,46+1,5</t>
  </si>
  <si>
    <t>59</t>
  </si>
  <si>
    <t>764410880R00</t>
  </si>
  <si>
    <t>Demontáž oplechování parapetů rš od 400 do 600 mm</t>
  </si>
  <si>
    <t>118</t>
  </si>
  <si>
    <t>764454802R00</t>
  </si>
  <si>
    <t>Demontáž odpadních trub nebo součástí trub kruhových , o průměru 120 mm</t>
  </si>
  <si>
    <t>120</t>
  </si>
  <si>
    <t>764001</t>
  </si>
  <si>
    <t>Demontáž a zpětná střešní krytiny ve štítu budovy pro prodloužení střechy</t>
  </si>
  <si>
    <t>122</t>
  </si>
  <si>
    <t>764002</t>
  </si>
  <si>
    <t>Demontáž střešní krytiny, provedení otvoru v bednění střechy, uprava podstření folie a střeš. tašek</t>
  </si>
  <si>
    <t>124</t>
  </si>
  <si>
    <t>63</t>
  </si>
  <si>
    <t>998764203R00</t>
  </si>
  <si>
    <t>Přesun hmot pro konstrukce klempířské v objektech výšky do 24 m</t>
  </si>
  <si>
    <t>126</t>
  </si>
  <si>
    <t>766</t>
  </si>
  <si>
    <t>Konstrukce truhlářské</t>
  </si>
  <si>
    <t>766624043R00</t>
  </si>
  <si>
    <t>Montáž střešních oken rozměru 78/140 - 160 cm</t>
  </si>
  <si>
    <t>128</t>
  </si>
  <si>
    <t>65</t>
  </si>
  <si>
    <t>766624047</t>
  </si>
  <si>
    <t>Montáž zateplovací sady pro střešní okna</t>
  </si>
  <si>
    <t>130</t>
  </si>
  <si>
    <t>76669411a</t>
  </si>
  <si>
    <t>D+M parapetních desek vnitřních</t>
  </si>
  <si>
    <t>132</t>
  </si>
  <si>
    <t>1,5+1,46+2,36+0,83+1,45*2+1,45+1,44+1,45</t>
  </si>
  <si>
    <t>67</t>
  </si>
  <si>
    <t>61140284.AR</t>
  </si>
  <si>
    <t>lemování pro střešní okno lakovaný hliník; střešní krytina profilová; max. výška profilu 120 mm; š. okna 780 mm; h okna 1 400 mm; sklon střechy 15 až 90 °; manžeta šedá</t>
  </si>
  <si>
    <t>134</t>
  </si>
  <si>
    <t>6114050057R</t>
  </si>
  <si>
    <t>okno střešní š = 780 mm; h = 1 400,0 mm; kyvné; křídlo a rám dřevo; oplechování lak. hliník; ovládání ruční; Uokna 1,00 W/m2K; ventilační klapka; barva bílá</t>
  </si>
  <si>
    <t>136</t>
  </si>
  <si>
    <t>69</t>
  </si>
  <si>
    <t>611405906R</t>
  </si>
  <si>
    <t>sada zateplovací obsahuje izolační rám, hydroizolační fólie, drenážní žlábek; š. okna 780 mm; h okna 1 400 mm; materiál PE pěnový rám, PP fólie, ocelový žlábek</t>
  </si>
  <si>
    <t>138</t>
  </si>
  <si>
    <t>998766203R00</t>
  </si>
  <si>
    <t>Přesun hmot pro konstrukce truhlářské v objektech výšky do 24 m</t>
  </si>
  <si>
    <t>140</t>
  </si>
  <si>
    <t>784</t>
  </si>
  <si>
    <t>Malby</t>
  </si>
  <si>
    <t>71</t>
  </si>
  <si>
    <t>784191301R00</t>
  </si>
  <si>
    <t>Příprava povrchu Penetrace (napouštění) podkladu protiplísňová, jednonásobná</t>
  </si>
  <si>
    <t>148</t>
  </si>
  <si>
    <t>784195312R00</t>
  </si>
  <si>
    <t xml:space="preserve">Malby z malířských směsí otěruvzdorných,  , bělost 88 %, dvojnásobné</t>
  </si>
  <si>
    <t>150</t>
  </si>
  <si>
    <t>799</t>
  </si>
  <si>
    <t>Ostatní</t>
  </si>
  <si>
    <t>73</t>
  </si>
  <si>
    <t>7991</t>
  </si>
  <si>
    <t>Zpětná montáž tabulek a ostatních prvků na fasádu</t>
  </si>
  <si>
    <t>152</t>
  </si>
  <si>
    <t>M21</t>
  </si>
  <si>
    <t>Elektromontáže</t>
  </si>
  <si>
    <t>211</t>
  </si>
  <si>
    <t>Demontáž stávajicího hromosvodu na objektu</t>
  </si>
  <si>
    <t>154</t>
  </si>
  <si>
    <t>75</t>
  </si>
  <si>
    <t>212</t>
  </si>
  <si>
    <t>Dodávka, montáž a revize nového hromosvodu na objektu</t>
  </si>
  <si>
    <t>156</t>
  </si>
  <si>
    <t>213</t>
  </si>
  <si>
    <t>Demontáž původní elektroinstalace</t>
  </si>
  <si>
    <t>158</t>
  </si>
  <si>
    <t>77</t>
  </si>
  <si>
    <t>215</t>
  </si>
  <si>
    <t>D+M Elektroinstalace v objektu vč. revize</t>
  </si>
  <si>
    <t>160</t>
  </si>
  <si>
    <t>D96</t>
  </si>
  <si>
    <t>Přesuny suti a vybouraných hmot</t>
  </si>
  <si>
    <t>979011111R00</t>
  </si>
  <si>
    <t>Svislá doprava suti a vybouraných hmot za prvé podlaží nad nebo pod základním podlažím</t>
  </si>
  <si>
    <t>162</t>
  </si>
  <si>
    <t>79</t>
  </si>
  <si>
    <t>979011121R00</t>
  </si>
  <si>
    <t>Svislá doprava suti a vybouraných hmot příplatek za každé další podlaží</t>
  </si>
  <si>
    <t>164</t>
  </si>
  <si>
    <t>979086213R00</t>
  </si>
  <si>
    <t>Vodorovná doprava po suchu nebo naložení nakládání vybouraných hmot na dopravní prostředky pro vodorovnou dopravu,</t>
  </si>
  <si>
    <t>166</t>
  </si>
  <si>
    <t>81</t>
  </si>
  <si>
    <t>979081111R00</t>
  </si>
  <si>
    <t>Odvoz suti a vybouraných hmot na skládku do 1 km</t>
  </si>
  <si>
    <t>168</t>
  </si>
  <si>
    <t>979081121R00</t>
  </si>
  <si>
    <t>Odvoz suti a vybouraných hmot na skládku příplatek za každý další 1 km</t>
  </si>
  <si>
    <t>170</t>
  </si>
  <si>
    <t>83</t>
  </si>
  <si>
    <t>979082111R00</t>
  </si>
  <si>
    <t>Vnitrostaveništní doprava suti a vybouraných hmot do 10 m</t>
  </si>
  <si>
    <t>172</t>
  </si>
  <si>
    <t>979082121R00</t>
  </si>
  <si>
    <t>Vnitrostaveništní doprava suti a vybouraných hmot příplatek k ceně za každých dalších 5 m</t>
  </si>
  <si>
    <t>174</t>
  </si>
  <si>
    <t>85</t>
  </si>
  <si>
    <t>979990001R00</t>
  </si>
  <si>
    <t>Poplatek za skládku stavební suti</t>
  </si>
  <si>
    <t>176</t>
  </si>
  <si>
    <t>ON</t>
  </si>
  <si>
    <t>Ostatní náklady</t>
  </si>
  <si>
    <t>004111010R</t>
  </si>
  <si>
    <t>Průzkumné práce</t>
  </si>
  <si>
    <t>178</t>
  </si>
  <si>
    <t>87</t>
  </si>
  <si>
    <t>005121 R</t>
  </si>
  <si>
    <t>Zařízení staveniště</t>
  </si>
  <si>
    <t>180</t>
  </si>
  <si>
    <t>005211010R</t>
  </si>
  <si>
    <t>Předání a převzetí staveniště</t>
  </si>
  <si>
    <t>182</t>
  </si>
  <si>
    <t>89</t>
  </si>
  <si>
    <t>005211040R</t>
  </si>
  <si>
    <t>Užívání veřejných ploch a prostranství</t>
  </si>
  <si>
    <t>184</t>
  </si>
  <si>
    <t>00524 R</t>
  </si>
  <si>
    <t>Předání a převzetí díla</t>
  </si>
  <si>
    <t>186</t>
  </si>
  <si>
    <t>91</t>
  </si>
  <si>
    <t>005241010R</t>
  </si>
  <si>
    <t>Dokumentace skutečného provedení</t>
  </si>
  <si>
    <t>188</t>
  </si>
  <si>
    <t>Celkem</t>
  </si>
  <si>
    <t>FTV - elektrárna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</si>
  <si>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</si>
  <si>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</si>
  <si>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</si>
  <si>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</si>
  <si>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</si>
  <si>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</si>
  <si>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512</t>
  </si>
  <si>
    <t>-473832542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</si>
</sst>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FS_SLunce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Pavlovská 554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Mikulov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3. 4. 2020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Finservice CZ s.r.o.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24.7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'stavebni prace - -Slunce'!J30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'stavebni prace - -Slunce'!P137</f>
        <v>0</v>
      </c>
      <c r="AV95" s="128">
        <f>'stavebni prace - -Slunce'!J33</f>
        <v>0</v>
      </c>
      <c r="AW95" s="128">
        <f>'stavebni prace - -Slunce'!J34</f>
        <v>0</v>
      </c>
      <c r="AX95" s="128">
        <f>'stavebni prace - -Slunce'!J35</f>
        <v>0</v>
      </c>
      <c r="AY95" s="128">
        <f>'stavebni prace - -Slunce'!J36</f>
        <v>0</v>
      </c>
      <c r="AZ95" s="128">
        <f>'stavebni prace - -Slunce'!F33</f>
        <v>0</v>
      </c>
      <c r="BA95" s="128">
        <f>'stavebni prace - -Slunce'!F34</f>
        <v>0</v>
      </c>
      <c r="BB95" s="128">
        <f>'stavebni prace - -Slunce'!F35</f>
        <v>0</v>
      </c>
      <c r="BC95" s="128">
        <f>'stavebni prace - -Slunce'!F36</f>
        <v>0</v>
      </c>
      <c r="BD95" s="130">
        <f>'stavebni prace - -Slunce'!F37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="7" customFormat="1" ht="16.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'FTV - elektrárna'!J30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32">
        <v>0</v>
      </c>
      <c r="AT96" s="133">
        <f>ROUND(SUM(AV96:AW96),2)</f>
        <v>0</v>
      </c>
      <c r="AU96" s="134">
        <f>'FTV - elektrárna'!P118</f>
        <v>0</v>
      </c>
      <c r="AV96" s="133">
        <f>'FTV - elektrárna'!J33</f>
        <v>0</v>
      </c>
      <c r="AW96" s="133">
        <f>'FTV - elektrárna'!J34</f>
        <v>0</v>
      </c>
      <c r="AX96" s="133">
        <f>'FTV - elektrárna'!J35</f>
        <v>0</v>
      </c>
      <c r="AY96" s="133">
        <f>'FTV - elektrárna'!J36</f>
        <v>0</v>
      </c>
      <c r="AZ96" s="133">
        <f>'FTV - elektrárna'!F33</f>
        <v>0</v>
      </c>
      <c r="BA96" s="133">
        <f>'FTV - elektrárna'!F34</f>
        <v>0</v>
      </c>
      <c r="BB96" s="133">
        <f>'FTV - elektrárna'!F35</f>
        <v>0</v>
      </c>
      <c r="BC96" s="133">
        <f>'FTV - elektrárna'!F36</f>
        <v>0</v>
      </c>
      <c r="BD96" s="135">
        <f>'FTV - elektrárna'!F37</f>
        <v>0</v>
      </c>
      <c r="BE96" s="7"/>
      <c r="BT96" s="131" t="s">
        <v>85</v>
      </c>
      <c r="BV96" s="131" t="s">
        <v>79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0vyv/OinR/defu9P1MhfGbqt4fikoBEraQZRaMUF7T7H3FY0peBDC8CXImIOaTBW1sfxJBhFd9te0cCT50ILmw==" hashValue="WU0wk5LD5Dqe1RUiQ0kmhsQxCXxcRv07iC1qs4omEuOFs6p6ku05wwlSGFqNHy2IAjjyJ+GRKnxNcjHx5X5ps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tavebni prace - -Slunce'!C2" display="/"/>
    <hyperlink ref="A96" location="'FTV - elektrárn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="1" customFormat="1" ht="24.96" customHeight="1">
      <c r="B4" s="20"/>
      <c r="D4" s="140" t="s">
        <v>91</v>
      </c>
      <c r="I4" s="136"/>
      <c r="L4" s="20"/>
      <c r="M4" s="141" t="s">
        <v>10</v>
      </c>
      <c r="AT4" s="17" t="s">
        <v>34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Pavlovská 554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33</v>
      </c>
      <c r="G12" s="38"/>
      <c r="H12" s="38"/>
      <c r="I12" s="147" t="s">
        <v>22</v>
      </c>
      <c r="J12" s="148" t="str">
        <f>'Rekapitulace stavby'!AN8</f>
        <v>3. 4. 2020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28853008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>Finservice CZ s.r.o.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CZ28853008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28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ROUND(J137,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ROUND((SUM(BE137:BE374)),  2)</f>
        <v>0</v>
      </c>
      <c r="G33" s="38"/>
      <c r="H33" s="38"/>
      <c r="I33" s="162">
        <v>0.20999999999999999</v>
      </c>
      <c r="J33" s="161">
        <f>ROUND(((SUM(BE137:BE374))*I33),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2" t="s">
        <v>43</v>
      </c>
      <c r="F34" s="161">
        <f>ROUND((SUM(BF137:BF374)),  2)</f>
        <v>0</v>
      </c>
      <c r="G34" s="38"/>
      <c r="H34" s="38"/>
      <c r="I34" s="162">
        <v>0.14999999999999999</v>
      </c>
      <c r="J34" s="161">
        <f>ROUND(((SUM(BF137:BF374))*I34),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42" t="s">
        <v>41</v>
      </c>
      <c r="E35" s="142" t="s">
        <v>44</v>
      </c>
      <c r="F35" s="161">
        <f>ROUND((SUM(BG137:BG374)),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61">
        <f>ROUND((SUM(BH137:BH374)),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61">
        <f>ROUND((SUM(BI137:BI374)),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Pavlovská 554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stavebni prace - -Slunce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Finservice CZ s.r.o.</v>
      </c>
      <c r="G91" s="40"/>
      <c r="H91" s="40"/>
      <c r="I91" s="147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99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100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101</v>
      </c>
      <c r="E99" s="203"/>
      <c r="F99" s="203"/>
      <c r="G99" s="203"/>
      <c r="H99" s="203"/>
      <c r="I99" s="204"/>
      <c r="J99" s="205">
        <f>J148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102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103</v>
      </c>
      <c r="E101" s="203"/>
      <c r="F101" s="203"/>
      <c r="G101" s="203"/>
      <c r="H101" s="203"/>
      <c r="I101" s="204"/>
      <c r="J101" s="205">
        <f>J154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104</v>
      </c>
      <c r="E102" s="203"/>
      <c r="F102" s="203"/>
      <c r="G102" s="203"/>
      <c r="H102" s="203"/>
      <c r="I102" s="204"/>
      <c r="J102" s="205">
        <f>J201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105</v>
      </c>
      <c r="E103" s="203"/>
      <c r="F103" s="203"/>
      <c r="G103" s="203"/>
      <c r="H103" s="203"/>
      <c r="I103" s="204"/>
      <c r="J103" s="205">
        <f>J214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106</v>
      </c>
      <c r="E104" s="203"/>
      <c r="F104" s="203"/>
      <c r="G104" s="203"/>
      <c r="H104" s="203"/>
      <c r="I104" s="204"/>
      <c r="J104" s="205">
        <f>J235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0"/>
      <c r="C105" s="201"/>
      <c r="D105" s="202" t="s">
        <v>107</v>
      </c>
      <c r="E105" s="203"/>
      <c r="F105" s="203"/>
      <c r="G105" s="203"/>
      <c r="H105" s="203"/>
      <c r="I105" s="204"/>
      <c r="J105" s="205">
        <f>J256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0"/>
      <c r="C106" s="201"/>
      <c r="D106" s="202" t="s">
        <v>108</v>
      </c>
      <c r="E106" s="203"/>
      <c r="F106" s="203"/>
      <c r="G106" s="203"/>
      <c r="H106" s="203"/>
      <c r="I106" s="204"/>
      <c r="J106" s="205">
        <f>J259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0"/>
      <c r="C107" s="201"/>
      <c r="D107" s="202" t="s">
        <v>109</v>
      </c>
      <c r="E107" s="203"/>
      <c r="F107" s="203"/>
      <c r="G107" s="203"/>
      <c r="H107" s="203"/>
      <c r="I107" s="204"/>
      <c r="J107" s="205">
        <f>J276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0"/>
      <c r="C108" s="201"/>
      <c r="D108" s="202" t="s">
        <v>110</v>
      </c>
      <c r="E108" s="203"/>
      <c r="F108" s="203"/>
      <c r="G108" s="203"/>
      <c r="H108" s="203"/>
      <c r="I108" s="204"/>
      <c r="J108" s="205">
        <f>J279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0"/>
      <c r="C109" s="201"/>
      <c r="D109" s="202" t="s">
        <v>111</v>
      </c>
      <c r="E109" s="203"/>
      <c r="F109" s="203"/>
      <c r="G109" s="203"/>
      <c r="H109" s="203"/>
      <c r="I109" s="204"/>
      <c r="J109" s="205">
        <f>J284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0"/>
      <c r="C110" s="201"/>
      <c r="D110" s="202" t="s">
        <v>112</v>
      </c>
      <c r="E110" s="203"/>
      <c r="F110" s="203"/>
      <c r="G110" s="203"/>
      <c r="H110" s="203"/>
      <c r="I110" s="204"/>
      <c r="J110" s="205">
        <f>J289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0"/>
      <c r="C111" s="201"/>
      <c r="D111" s="202" t="s">
        <v>113</v>
      </c>
      <c r="E111" s="203"/>
      <c r="F111" s="203"/>
      <c r="G111" s="203"/>
      <c r="H111" s="203"/>
      <c r="I111" s="204"/>
      <c r="J111" s="205">
        <f>J310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0"/>
      <c r="C112" s="201"/>
      <c r="D112" s="202" t="s">
        <v>114</v>
      </c>
      <c r="E112" s="203"/>
      <c r="F112" s="203"/>
      <c r="G112" s="203"/>
      <c r="H112" s="203"/>
      <c r="I112" s="204"/>
      <c r="J112" s="205">
        <f>J327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0"/>
      <c r="C113" s="201"/>
      <c r="D113" s="202" t="s">
        <v>115</v>
      </c>
      <c r="E113" s="203"/>
      <c r="F113" s="203"/>
      <c r="G113" s="203"/>
      <c r="H113" s="203"/>
      <c r="I113" s="204"/>
      <c r="J113" s="205">
        <f>J332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0"/>
      <c r="C114" s="201"/>
      <c r="D114" s="202" t="s">
        <v>116</v>
      </c>
      <c r="E114" s="203"/>
      <c r="F114" s="203"/>
      <c r="G114" s="203"/>
      <c r="H114" s="203"/>
      <c r="I114" s="204"/>
      <c r="J114" s="205">
        <f>J335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0"/>
      <c r="C115" s="201"/>
      <c r="D115" s="202" t="s">
        <v>117</v>
      </c>
      <c r="E115" s="203"/>
      <c r="F115" s="203"/>
      <c r="G115" s="203"/>
      <c r="H115" s="203"/>
      <c r="I115" s="204"/>
      <c r="J115" s="205">
        <f>J344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0"/>
      <c r="C116" s="201"/>
      <c r="D116" s="202" t="s">
        <v>118</v>
      </c>
      <c r="E116" s="203"/>
      <c r="F116" s="203"/>
      <c r="G116" s="203"/>
      <c r="H116" s="203"/>
      <c r="I116" s="204"/>
      <c r="J116" s="205">
        <f>J361</f>
        <v>0</v>
      </c>
      <c r="K116" s="201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0"/>
      <c r="C117" s="201"/>
      <c r="D117" s="202" t="s">
        <v>119</v>
      </c>
      <c r="E117" s="203"/>
      <c r="F117" s="203"/>
      <c r="G117" s="203"/>
      <c r="H117" s="203"/>
      <c r="I117" s="204"/>
      <c r="J117" s="205">
        <f>J374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="2" customFormat="1" ht="6.96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4.96" customHeight="1">
      <c r="A124" s="38"/>
      <c r="B124" s="39"/>
      <c r="C124" s="23" t="s">
        <v>120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6.5" customHeight="1">
      <c r="A127" s="38"/>
      <c r="B127" s="39"/>
      <c r="C127" s="40"/>
      <c r="D127" s="40"/>
      <c r="E127" s="187" t="str">
        <f>E7</f>
        <v>Pavlovská 554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92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E9</f>
        <v>stavebni prace - -Slunce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 xml:space="preserve"> </v>
      </c>
      <c r="G131" s="40"/>
      <c r="H131" s="40"/>
      <c r="I131" s="147" t="s">
        <v>22</v>
      </c>
      <c r="J131" s="79" t="str">
        <f>IF(J12="","",J12)</f>
        <v>3. 4. 2020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E15</f>
        <v>Finservice CZ s.r.o.</v>
      </c>
      <c r="G133" s="40"/>
      <c r="H133" s="40"/>
      <c r="I133" s="147" t="s">
        <v>32</v>
      </c>
      <c r="J133" s="36" t="str">
        <f>E21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30</v>
      </c>
      <c r="D134" s="40"/>
      <c r="E134" s="40"/>
      <c r="F134" s="27" t="str">
        <f>IF(E18="","",E18)</f>
        <v>Vyplň údaj</v>
      </c>
      <c r="G134" s="40"/>
      <c r="H134" s="40"/>
      <c r="I134" s="147" t="s">
        <v>35</v>
      </c>
      <c r="J134" s="36" t="str">
        <f>E24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207"/>
      <c r="B136" s="208"/>
      <c r="C136" s="209" t="s">
        <v>121</v>
      </c>
      <c r="D136" s="210" t="s">
        <v>62</v>
      </c>
      <c r="E136" s="210" t="s">
        <v>58</v>
      </c>
      <c r="F136" s="210" t="s">
        <v>59</v>
      </c>
      <c r="G136" s="210" t="s">
        <v>122</v>
      </c>
      <c r="H136" s="210" t="s">
        <v>123</v>
      </c>
      <c r="I136" s="211" t="s">
        <v>124</v>
      </c>
      <c r="J136" s="212" t="s">
        <v>96</v>
      </c>
      <c r="K136" s="213" t="s">
        <v>125</v>
      </c>
      <c r="L136" s="214"/>
      <c r="M136" s="100" t="s">
        <v>1</v>
      </c>
      <c r="N136" s="101" t="s">
        <v>41</v>
      </c>
      <c r="O136" s="101" t="s">
        <v>126</v>
      </c>
      <c r="P136" s="101" t="s">
        <v>127</v>
      </c>
      <c r="Q136" s="101" t="s">
        <v>128</v>
      </c>
      <c r="R136" s="101" t="s">
        <v>129</v>
      </c>
      <c r="S136" s="101" t="s">
        <v>130</v>
      </c>
      <c r="T136" s="102" t="s">
        <v>131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="2" customFormat="1" ht="22.8" customHeight="1">
      <c r="A137" s="38"/>
      <c r="B137" s="39"/>
      <c r="C137" s="107" t="s">
        <v>132</v>
      </c>
      <c r="D137" s="40"/>
      <c r="E137" s="40"/>
      <c r="F137" s="40"/>
      <c r="G137" s="40"/>
      <c r="H137" s="40"/>
      <c r="I137" s="144"/>
      <c r="J137" s="215">
        <f>BK137</f>
        <v>0</v>
      </c>
      <c r="K137" s="40"/>
      <c r="L137" s="44"/>
      <c r="M137" s="103"/>
      <c r="N137" s="216"/>
      <c r="O137" s="104"/>
      <c r="P137" s="217">
        <f>P138</f>
        <v>0</v>
      </c>
      <c r="Q137" s="104"/>
      <c r="R137" s="217">
        <f>R138</f>
        <v>0</v>
      </c>
      <c r="S137" s="104"/>
      <c r="T137" s="218">
        <f>T138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76</v>
      </c>
      <c r="AU137" s="17" t="s">
        <v>98</v>
      </c>
      <c r="BK137" s="219">
        <f>BK138</f>
        <v>0</v>
      </c>
    </row>
    <row r="138" s="12" customFormat="1" ht="25.92" customHeight="1">
      <c r="A138" s="12"/>
      <c r="B138" s="220"/>
      <c r="C138" s="221"/>
      <c r="D138" s="222" t="s">
        <v>76</v>
      </c>
      <c r="E138" s="223" t="s">
        <v>133</v>
      </c>
      <c r="F138" s="223" t="s">
        <v>134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P139+P148+P151+P154+P201+P214+P235+P256+P259+P276+P279+P284+P289+P310+P327+P332+P335+P344+P361+P374</f>
        <v>0</v>
      </c>
      <c r="Q138" s="228"/>
      <c r="R138" s="229">
        <f>R139+R148+R151+R154+R201+R214+R235+R256+R259+R276+R279+R284+R289+R310+R327+R332+R335+R344+R361+R374</f>
        <v>0</v>
      </c>
      <c r="S138" s="228"/>
      <c r="T138" s="230">
        <f>T139+T148+T151+T154+T201+T214+T235+T256+T259+T276+T279+T284+T289+T310+T327+T332+T335+T344+T361+T374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85</v>
      </c>
      <c r="AT138" s="232" t="s">
        <v>76</v>
      </c>
      <c r="AU138" s="232" t="s">
        <v>77</v>
      </c>
      <c r="AY138" s="231" t="s">
        <v>135</v>
      </c>
      <c r="BK138" s="233">
        <f>BK139+BK148+BK151+BK154+BK201+BK214+BK235+BK256+BK259+BK276+BK279+BK284+BK289+BK310+BK327+BK332+BK335+BK344+BK361+BK374</f>
        <v>0</v>
      </c>
    </row>
    <row r="139" s="12" customFormat="1" ht="22.8" customHeight="1">
      <c r="A139" s="12"/>
      <c r="B139" s="220"/>
      <c r="C139" s="221"/>
      <c r="D139" s="222" t="s">
        <v>76</v>
      </c>
      <c r="E139" s="234" t="s">
        <v>136</v>
      </c>
      <c r="F139" s="234" t="s">
        <v>137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SUM(P140:P147)</f>
        <v>0</v>
      </c>
      <c r="Q139" s="228"/>
      <c r="R139" s="229">
        <f>SUM(R140:R147)</f>
        <v>0</v>
      </c>
      <c r="S139" s="228"/>
      <c r="T139" s="230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85</v>
      </c>
      <c r="AT139" s="232" t="s">
        <v>76</v>
      </c>
      <c r="AU139" s="232" t="s">
        <v>85</v>
      </c>
      <c r="AY139" s="231" t="s">
        <v>135</v>
      </c>
      <c r="BK139" s="233">
        <f>SUM(BK140:BK147)</f>
        <v>0</v>
      </c>
    </row>
    <row r="140" s="2" customFormat="1" ht="33" customHeight="1">
      <c r="A140" s="38"/>
      <c r="B140" s="39"/>
      <c r="C140" s="236" t="s">
        <v>85</v>
      </c>
      <c r="D140" s="236" t="s">
        <v>138</v>
      </c>
      <c r="E140" s="237" t="s">
        <v>139</v>
      </c>
      <c r="F140" s="238" t="s">
        <v>140</v>
      </c>
      <c r="G140" s="239" t="s">
        <v>1</v>
      </c>
      <c r="H140" s="240">
        <v>73.013000000000005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44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141</v>
      </c>
      <c r="AT140" s="248" t="s">
        <v>138</v>
      </c>
      <c r="AU140" s="248" t="s">
        <v>87</v>
      </c>
      <c r="AY140" s="17" t="s">
        <v>135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141</v>
      </c>
      <c r="BK140" s="249">
        <f>ROUND(I140*H140,2)</f>
        <v>0</v>
      </c>
      <c r="BL140" s="17" t="s">
        <v>141</v>
      </c>
      <c r="BM140" s="248" t="s">
        <v>87</v>
      </c>
    </row>
    <row r="141" s="2" customFormat="1">
      <c r="A141" s="38"/>
      <c r="B141" s="39"/>
      <c r="C141" s="40"/>
      <c r="D141" s="250" t="s">
        <v>142</v>
      </c>
      <c r="E141" s="40"/>
      <c r="F141" s="251" t="s">
        <v>140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87</v>
      </c>
    </row>
    <row r="142" s="2" customFormat="1" ht="33" customHeight="1">
      <c r="A142" s="38"/>
      <c r="B142" s="39"/>
      <c r="C142" s="236" t="s">
        <v>87</v>
      </c>
      <c r="D142" s="236" t="s">
        <v>138</v>
      </c>
      <c r="E142" s="237" t="s">
        <v>143</v>
      </c>
      <c r="F142" s="238" t="s">
        <v>144</v>
      </c>
      <c r="G142" s="239" t="s">
        <v>1</v>
      </c>
      <c r="H142" s="240">
        <v>9.7349999999999994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44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141</v>
      </c>
      <c r="AT142" s="248" t="s">
        <v>138</v>
      </c>
      <c r="AU142" s="248" t="s">
        <v>87</v>
      </c>
      <c r="AY142" s="17" t="s">
        <v>135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141</v>
      </c>
      <c r="BK142" s="249">
        <f>ROUND(I142*H142,2)</f>
        <v>0</v>
      </c>
      <c r="BL142" s="17" t="s">
        <v>141</v>
      </c>
      <c r="BM142" s="248" t="s">
        <v>141</v>
      </c>
    </row>
    <row r="143" s="2" customFormat="1">
      <c r="A143" s="38"/>
      <c r="B143" s="39"/>
      <c r="C143" s="40"/>
      <c r="D143" s="250" t="s">
        <v>142</v>
      </c>
      <c r="E143" s="40"/>
      <c r="F143" s="251" t="s">
        <v>144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87</v>
      </c>
    </row>
    <row r="144" s="2" customFormat="1" ht="33" customHeight="1">
      <c r="A144" s="38"/>
      <c r="B144" s="39"/>
      <c r="C144" s="236" t="s">
        <v>136</v>
      </c>
      <c r="D144" s="236" t="s">
        <v>138</v>
      </c>
      <c r="E144" s="237" t="s">
        <v>145</v>
      </c>
      <c r="F144" s="238" t="s">
        <v>146</v>
      </c>
      <c r="G144" s="239" t="s">
        <v>1</v>
      </c>
      <c r="H144" s="240">
        <v>51.200000000000003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44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141</v>
      </c>
      <c r="AT144" s="248" t="s">
        <v>138</v>
      </c>
      <c r="AU144" s="248" t="s">
        <v>87</v>
      </c>
      <c r="AY144" s="17" t="s">
        <v>135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141</v>
      </c>
      <c r="BK144" s="249">
        <f>ROUND(I144*H144,2)</f>
        <v>0</v>
      </c>
      <c r="BL144" s="17" t="s">
        <v>141</v>
      </c>
      <c r="BM144" s="248" t="s">
        <v>147</v>
      </c>
    </row>
    <row r="145" s="2" customFormat="1">
      <c r="A145" s="38"/>
      <c r="B145" s="39"/>
      <c r="C145" s="40"/>
      <c r="D145" s="250" t="s">
        <v>142</v>
      </c>
      <c r="E145" s="40"/>
      <c r="F145" s="251" t="s">
        <v>146</v>
      </c>
      <c r="G145" s="40"/>
      <c r="H145" s="40"/>
      <c r="I145" s="144"/>
      <c r="J145" s="40"/>
      <c r="K145" s="40"/>
      <c r="L145" s="44"/>
      <c r="M145" s="252"/>
      <c r="N145" s="25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87</v>
      </c>
    </row>
    <row r="146" s="2" customFormat="1" ht="33" customHeight="1">
      <c r="A146" s="38"/>
      <c r="B146" s="39"/>
      <c r="C146" s="236" t="s">
        <v>141</v>
      </c>
      <c r="D146" s="236" t="s">
        <v>138</v>
      </c>
      <c r="E146" s="237" t="s">
        <v>148</v>
      </c>
      <c r="F146" s="238" t="s">
        <v>149</v>
      </c>
      <c r="G146" s="239" t="s">
        <v>1</v>
      </c>
      <c r="H146" s="240">
        <v>8.8000000000000007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44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</v>
      </c>
      <c r="AT146" s="248" t="s">
        <v>138</v>
      </c>
      <c r="AU146" s="248" t="s">
        <v>87</v>
      </c>
      <c r="AY146" s="17" t="s">
        <v>135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141</v>
      </c>
      <c r="BK146" s="249">
        <f>ROUND(I146*H146,2)</f>
        <v>0</v>
      </c>
      <c r="BL146" s="17" t="s">
        <v>141</v>
      </c>
      <c r="BM146" s="248" t="s">
        <v>150</v>
      </c>
    </row>
    <row r="147" s="2" customFormat="1">
      <c r="A147" s="38"/>
      <c r="B147" s="39"/>
      <c r="C147" s="40"/>
      <c r="D147" s="250" t="s">
        <v>142</v>
      </c>
      <c r="E147" s="40"/>
      <c r="F147" s="251" t="s">
        <v>149</v>
      </c>
      <c r="G147" s="40"/>
      <c r="H147" s="40"/>
      <c r="I147" s="144"/>
      <c r="J147" s="40"/>
      <c r="K147" s="40"/>
      <c r="L147" s="44"/>
      <c r="M147" s="252"/>
      <c r="N147" s="25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87</v>
      </c>
    </row>
    <row r="148" s="12" customFormat="1" ht="22.8" customHeight="1">
      <c r="A148" s="12"/>
      <c r="B148" s="220"/>
      <c r="C148" s="221"/>
      <c r="D148" s="222" t="s">
        <v>76</v>
      </c>
      <c r="E148" s="234" t="s">
        <v>141</v>
      </c>
      <c r="F148" s="234" t="s">
        <v>151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SUM(P149:P150)</f>
        <v>0</v>
      </c>
      <c r="Q148" s="228"/>
      <c r="R148" s="229">
        <f>SUM(R149:R150)</f>
        <v>0</v>
      </c>
      <c r="S148" s="228"/>
      <c r="T148" s="230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85</v>
      </c>
      <c r="AT148" s="232" t="s">
        <v>76</v>
      </c>
      <c r="AU148" s="232" t="s">
        <v>85</v>
      </c>
      <c r="AY148" s="231" t="s">
        <v>135</v>
      </c>
      <c r="BK148" s="233">
        <f>SUM(BK149:BK150)</f>
        <v>0</v>
      </c>
    </row>
    <row r="149" s="2" customFormat="1" ht="21.75" customHeight="1">
      <c r="A149" s="38"/>
      <c r="B149" s="39"/>
      <c r="C149" s="236" t="s">
        <v>152</v>
      </c>
      <c r="D149" s="236" t="s">
        <v>138</v>
      </c>
      <c r="E149" s="237" t="s">
        <v>153</v>
      </c>
      <c r="F149" s="238" t="s">
        <v>154</v>
      </c>
      <c r="G149" s="239" t="s">
        <v>1</v>
      </c>
      <c r="H149" s="240">
        <v>3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44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141</v>
      </c>
      <c r="AT149" s="248" t="s">
        <v>138</v>
      </c>
      <c r="AU149" s="248" t="s">
        <v>87</v>
      </c>
      <c r="AY149" s="17" t="s">
        <v>135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141</v>
      </c>
      <c r="BK149" s="249">
        <f>ROUND(I149*H149,2)</f>
        <v>0</v>
      </c>
      <c r="BL149" s="17" t="s">
        <v>141</v>
      </c>
      <c r="BM149" s="248" t="s">
        <v>155</v>
      </c>
    </row>
    <row r="150" s="2" customFormat="1">
      <c r="A150" s="38"/>
      <c r="B150" s="39"/>
      <c r="C150" s="40"/>
      <c r="D150" s="250" t="s">
        <v>142</v>
      </c>
      <c r="E150" s="40"/>
      <c r="F150" s="251" t="s">
        <v>154</v>
      </c>
      <c r="G150" s="40"/>
      <c r="H150" s="40"/>
      <c r="I150" s="144"/>
      <c r="J150" s="40"/>
      <c r="K150" s="40"/>
      <c r="L150" s="44"/>
      <c r="M150" s="252"/>
      <c r="N150" s="25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142</v>
      </c>
      <c r="AU150" s="17" t="s">
        <v>87</v>
      </c>
    </row>
    <row r="151" s="12" customFormat="1" ht="22.8" customHeight="1">
      <c r="A151" s="12"/>
      <c r="B151" s="220"/>
      <c r="C151" s="221"/>
      <c r="D151" s="222" t="s">
        <v>76</v>
      </c>
      <c r="E151" s="234" t="s">
        <v>156</v>
      </c>
      <c r="F151" s="234" t="s">
        <v>157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SUM(P152:P153)</f>
        <v>0</v>
      </c>
      <c r="Q151" s="228"/>
      <c r="R151" s="229">
        <f>SUM(R152:R153)</f>
        <v>0</v>
      </c>
      <c r="S151" s="228"/>
      <c r="T151" s="230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85</v>
      </c>
      <c r="AT151" s="232" t="s">
        <v>76</v>
      </c>
      <c r="AU151" s="232" t="s">
        <v>85</v>
      </c>
      <c r="AY151" s="231" t="s">
        <v>135</v>
      </c>
      <c r="BK151" s="233">
        <f>SUM(BK152:BK153)</f>
        <v>0</v>
      </c>
    </row>
    <row r="152" s="2" customFormat="1" ht="16.5" customHeight="1">
      <c r="A152" s="38"/>
      <c r="B152" s="39"/>
      <c r="C152" s="236" t="s">
        <v>147</v>
      </c>
      <c r="D152" s="236" t="s">
        <v>138</v>
      </c>
      <c r="E152" s="237" t="s">
        <v>158</v>
      </c>
      <c r="F152" s="238" t="s">
        <v>159</v>
      </c>
      <c r="G152" s="239" t="s">
        <v>1</v>
      </c>
      <c r="H152" s="240">
        <v>15.298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44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141</v>
      </c>
      <c r="AT152" s="248" t="s">
        <v>138</v>
      </c>
      <c r="AU152" s="248" t="s">
        <v>87</v>
      </c>
      <c r="AY152" s="17" t="s">
        <v>135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141</v>
      </c>
      <c r="BK152" s="249">
        <f>ROUND(I152*H152,2)</f>
        <v>0</v>
      </c>
      <c r="BL152" s="17" t="s">
        <v>141</v>
      </c>
      <c r="BM152" s="248" t="s">
        <v>160</v>
      </c>
    </row>
    <row r="153" s="2" customFormat="1">
      <c r="A153" s="38"/>
      <c r="B153" s="39"/>
      <c r="C153" s="40"/>
      <c r="D153" s="250" t="s">
        <v>142</v>
      </c>
      <c r="E153" s="40"/>
      <c r="F153" s="251" t="s">
        <v>159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142</v>
      </c>
      <c r="AU153" s="17" t="s">
        <v>87</v>
      </c>
    </row>
    <row r="154" s="12" customFormat="1" ht="22.8" customHeight="1">
      <c r="A154" s="12"/>
      <c r="B154" s="220"/>
      <c r="C154" s="221"/>
      <c r="D154" s="222" t="s">
        <v>76</v>
      </c>
      <c r="E154" s="234" t="s">
        <v>161</v>
      </c>
      <c r="F154" s="234" t="s">
        <v>162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SUM(P155:P200)</f>
        <v>0</v>
      </c>
      <c r="Q154" s="228"/>
      <c r="R154" s="229">
        <f>SUM(R155:R200)</f>
        <v>0</v>
      </c>
      <c r="S154" s="228"/>
      <c r="T154" s="230">
        <f>SUM(T155:T200)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1" t="s">
        <v>85</v>
      </c>
      <c r="AT154" s="232" t="s">
        <v>76</v>
      </c>
      <c r="AU154" s="232" t="s">
        <v>85</v>
      </c>
      <c r="AY154" s="231" t="s">
        <v>135</v>
      </c>
      <c r="BK154" s="233">
        <f>SUM(BK155:BK200)</f>
        <v>0</v>
      </c>
    </row>
    <row r="155" s="2" customFormat="1" ht="21.75" customHeight="1">
      <c r="A155" s="38"/>
      <c r="B155" s="39"/>
      <c r="C155" s="236" t="s">
        <v>163</v>
      </c>
      <c r="D155" s="236" t="s">
        <v>138</v>
      </c>
      <c r="E155" s="237" t="s">
        <v>164</v>
      </c>
      <c r="F155" s="238" t="s">
        <v>165</v>
      </c>
      <c r="G155" s="239" t="s">
        <v>1</v>
      </c>
      <c r="H155" s="240">
        <v>28.640000000000001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44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141</v>
      </c>
      <c r="AT155" s="248" t="s">
        <v>138</v>
      </c>
      <c r="AU155" s="248" t="s">
        <v>87</v>
      </c>
      <c r="AY155" s="17" t="s">
        <v>135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141</v>
      </c>
      <c r="BK155" s="249">
        <f>ROUND(I155*H155,2)</f>
        <v>0</v>
      </c>
      <c r="BL155" s="17" t="s">
        <v>141</v>
      </c>
      <c r="BM155" s="248" t="s">
        <v>166</v>
      </c>
    </row>
    <row r="156" s="2" customFormat="1">
      <c r="A156" s="38"/>
      <c r="B156" s="39"/>
      <c r="C156" s="40"/>
      <c r="D156" s="250" t="s">
        <v>142</v>
      </c>
      <c r="E156" s="40"/>
      <c r="F156" s="251" t="s">
        <v>165</v>
      </c>
      <c r="G156" s="40"/>
      <c r="H156" s="40"/>
      <c r="I156" s="144"/>
      <c r="J156" s="40"/>
      <c r="K156" s="40"/>
      <c r="L156" s="44"/>
      <c r="M156" s="252"/>
      <c r="N156" s="25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142</v>
      </c>
      <c r="AU156" s="17" t="s">
        <v>87</v>
      </c>
    </row>
    <row r="157" s="13" customFormat="1">
      <c r="A157" s="13"/>
      <c r="B157" s="254"/>
      <c r="C157" s="255"/>
      <c r="D157" s="250" t="s">
        <v>167</v>
      </c>
      <c r="E157" s="256" t="s">
        <v>1</v>
      </c>
      <c r="F157" s="257" t="s">
        <v>168</v>
      </c>
      <c r="G157" s="255"/>
      <c r="H157" s="256" t="s">
        <v>1</v>
      </c>
      <c r="I157" s="258"/>
      <c r="J157" s="255"/>
      <c r="K157" s="255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167</v>
      </c>
      <c r="AU157" s="263" t="s">
        <v>87</v>
      </c>
      <c r="AV157" s="13" t="s">
        <v>85</v>
      </c>
      <c r="AW157" s="13" t="s">
        <v>34</v>
      </c>
      <c r="AX157" s="13" t="s">
        <v>77</v>
      </c>
      <c r="AY157" s="263" t="s">
        <v>135</v>
      </c>
    </row>
    <row r="158" s="14" customFormat="1">
      <c r="A158" s="14"/>
      <c r="B158" s="264"/>
      <c r="C158" s="265"/>
      <c r="D158" s="250" t="s">
        <v>167</v>
      </c>
      <c r="E158" s="266" t="s">
        <v>1</v>
      </c>
      <c r="F158" s="267" t="s">
        <v>169</v>
      </c>
      <c r="G158" s="265"/>
      <c r="H158" s="268">
        <v>15.332000000000001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4" t="s">
        <v>167</v>
      </c>
      <c r="AU158" s="274" t="s">
        <v>87</v>
      </c>
      <c r="AV158" s="14" t="s">
        <v>87</v>
      </c>
      <c r="AW158" s="14" t="s">
        <v>34</v>
      </c>
      <c r="AX158" s="14" t="s">
        <v>77</v>
      </c>
      <c r="AY158" s="274" t="s">
        <v>135</v>
      </c>
    </row>
    <row r="159" s="13" customFormat="1">
      <c r="A159" s="13"/>
      <c r="B159" s="254"/>
      <c r="C159" s="255"/>
      <c r="D159" s="250" t="s">
        <v>167</v>
      </c>
      <c r="E159" s="256" t="s">
        <v>1</v>
      </c>
      <c r="F159" s="257" t="s">
        <v>170</v>
      </c>
      <c r="G159" s="255"/>
      <c r="H159" s="256" t="s">
        <v>1</v>
      </c>
      <c r="I159" s="258"/>
      <c r="J159" s="255"/>
      <c r="K159" s="255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167</v>
      </c>
      <c r="AU159" s="263" t="s">
        <v>87</v>
      </c>
      <c r="AV159" s="13" t="s">
        <v>85</v>
      </c>
      <c r="AW159" s="13" t="s">
        <v>34</v>
      </c>
      <c r="AX159" s="13" t="s">
        <v>77</v>
      </c>
      <c r="AY159" s="263" t="s">
        <v>135</v>
      </c>
    </row>
    <row r="160" s="14" customFormat="1">
      <c r="A160" s="14"/>
      <c r="B160" s="264"/>
      <c r="C160" s="265"/>
      <c r="D160" s="250" t="s">
        <v>167</v>
      </c>
      <c r="E160" s="266" t="s">
        <v>1</v>
      </c>
      <c r="F160" s="267" t="s">
        <v>171</v>
      </c>
      <c r="G160" s="265"/>
      <c r="H160" s="268">
        <v>10.32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4" t="s">
        <v>167</v>
      </c>
      <c r="AU160" s="274" t="s">
        <v>87</v>
      </c>
      <c r="AV160" s="14" t="s">
        <v>87</v>
      </c>
      <c r="AW160" s="14" t="s">
        <v>34</v>
      </c>
      <c r="AX160" s="14" t="s">
        <v>77</v>
      </c>
      <c r="AY160" s="274" t="s">
        <v>135</v>
      </c>
    </row>
    <row r="161" s="14" customFormat="1">
      <c r="A161" s="14"/>
      <c r="B161" s="264"/>
      <c r="C161" s="265"/>
      <c r="D161" s="250" t="s">
        <v>167</v>
      </c>
      <c r="E161" s="266" t="s">
        <v>1</v>
      </c>
      <c r="F161" s="267" t="s">
        <v>172</v>
      </c>
      <c r="G161" s="265"/>
      <c r="H161" s="268">
        <v>2.988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4" t="s">
        <v>167</v>
      </c>
      <c r="AU161" s="274" t="s">
        <v>87</v>
      </c>
      <c r="AV161" s="14" t="s">
        <v>87</v>
      </c>
      <c r="AW161" s="14" t="s">
        <v>34</v>
      </c>
      <c r="AX161" s="14" t="s">
        <v>77</v>
      </c>
      <c r="AY161" s="274" t="s">
        <v>135</v>
      </c>
    </row>
    <row r="162" s="15" customFormat="1">
      <c r="A162" s="15"/>
      <c r="B162" s="275"/>
      <c r="C162" s="276"/>
      <c r="D162" s="250" t="s">
        <v>167</v>
      </c>
      <c r="E162" s="277" t="s">
        <v>1</v>
      </c>
      <c r="F162" s="278" t="s">
        <v>173</v>
      </c>
      <c r="G162" s="276"/>
      <c r="H162" s="279">
        <v>28.640000000000001</v>
      </c>
      <c r="I162" s="280"/>
      <c r="J162" s="276"/>
      <c r="K162" s="276"/>
      <c r="L162" s="281"/>
      <c r="M162" s="282"/>
      <c r="N162" s="283"/>
      <c r="O162" s="283"/>
      <c r="P162" s="283"/>
      <c r="Q162" s="283"/>
      <c r="R162" s="283"/>
      <c r="S162" s="283"/>
      <c r="T162" s="28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5" t="s">
        <v>167</v>
      </c>
      <c r="AU162" s="285" t="s">
        <v>87</v>
      </c>
      <c r="AV162" s="15" t="s">
        <v>141</v>
      </c>
      <c r="AW162" s="15" t="s">
        <v>34</v>
      </c>
      <c r="AX162" s="15" t="s">
        <v>85</v>
      </c>
      <c r="AY162" s="285" t="s">
        <v>135</v>
      </c>
    </row>
    <row r="163" s="2" customFormat="1" ht="33" customHeight="1">
      <c r="A163" s="38"/>
      <c r="B163" s="39"/>
      <c r="C163" s="236" t="s">
        <v>150</v>
      </c>
      <c r="D163" s="236" t="s">
        <v>138</v>
      </c>
      <c r="E163" s="237" t="s">
        <v>174</v>
      </c>
      <c r="F163" s="238" t="s">
        <v>175</v>
      </c>
      <c r="G163" s="239" t="s">
        <v>1</v>
      </c>
      <c r="H163" s="240">
        <v>28.640000000000001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44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141</v>
      </c>
      <c r="AT163" s="248" t="s">
        <v>138</v>
      </c>
      <c r="AU163" s="248" t="s">
        <v>87</v>
      </c>
      <c r="AY163" s="17" t="s">
        <v>135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141</v>
      </c>
      <c r="BK163" s="249">
        <f>ROUND(I163*H163,2)</f>
        <v>0</v>
      </c>
      <c r="BL163" s="17" t="s">
        <v>141</v>
      </c>
      <c r="BM163" s="248" t="s">
        <v>176</v>
      </c>
    </row>
    <row r="164" s="2" customFormat="1">
      <c r="A164" s="38"/>
      <c r="B164" s="39"/>
      <c r="C164" s="40"/>
      <c r="D164" s="250" t="s">
        <v>142</v>
      </c>
      <c r="E164" s="40"/>
      <c r="F164" s="251" t="s">
        <v>175</v>
      </c>
      <c r="G164" s="40"/>
      <c r="H164" s="40"/>
      <c r="I164" s="144"/>
      <c r="J164" s="40"/>
      <c r="K164" s="40"/>
      <c r="L164" s="44"/>
      <c r="M164" s="252"/>
      <c r="N164" s="25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87</v>
      </c>
    </row>
    <row r="165" s="2" customFormat="1" ht="33" customHeight="1">
      <c r="A165" s="38"/>
      <c r="B165" s="39"/>
      <c r="C165" s="236" t="s">
        <v>177</v>
      </c>
      <c r="D165" s="236" t="s">
        <v>138</v>
      </c>
      <c r="E165" s="237" t="s">
        <v>178</v>
      </c>
      <c r="F165" s="238" t="s">
        <v>179</v>
      </c>
      <c r="G165" s="239" t="s">
        <v>1</v>
      </c>
      <c r="H165" s="240">
        <v>189.696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44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141</v>
      </c>
      <c r="AT165" s="248" t="s">
        <v>138</v>
      </c>
      <c r="AU165" s="248" t="s">
        <v>87</v>
      </c>
      <c r="AY165" s="17" t="s">
        <v>135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141</v>
      </c>
      <c r="BK165" s="249">
        <f>ROUND(I165*H165,2)</f>
        <v>0</v>
      </c>
      <c r="BL165" s="17" t="s">
        <v>141</v>
      </c>
      <c r="BM165" s="248" t="s">
        <v>180</v>
      </c>
    </row>
    <row r="166" s="2" customFormat="1">
      <c r="A166" s="38"/>
      <c r="B166" s="39"/>
      <c r="C166" s="40"/>
      <c r="D166" s="250" t="s">
        <v>142</v>
      </c>
      <c r="E166" s="40"/>
      <c r="F166" s="251" t="s">
        <v>179</v>
      </c>
      <c r="G166" s="40"/>
      <c r="H166" s="40"/>
      <c r="I166" s="144"/>
      <c r="J166" s="40"/>
      <c r="K166" s="40"/>
      <c r="L166" s="44"/>
      <c r="M166" s="252"/>
      <c r="N166" s="25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142</v>
      </c>
      <c r="AU166" s="17" t="s">
        <v>87</v>
      </c>
    </row>
    <row r="167" s="2" customFormat="1" ht="16.5" customHeight="1">
      <c r="A167" s="38"/>
      <c r="B167" s="39"/>
      <c r="C167" s="236" t="s">
        <v>155</v>
      </c>
      <c r="D167" s="236" t="s">
        <v>138</v>
      </c>
      <c r="E167" s="237" t="s">
        <v>181</v>
      </c>
      <c r="F167" s="238" t="s">
        <v>182</v>
      </c>
      <c r="G167" s="239" t="s">
        <v>1</v>
      </c>
      <c r="H167" s="240">
        <v>37.188000000000002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44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141</v>
      </c>
      <c r="AT167" s="248" t="s">
        <v>138</v>
      </c>
      <c r="AU167" s="248" t="s">
        <v>87</v>
      </c>
      <c r="AY167" s="17" t="s">
        <v>135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141</v>
      </c>
      <c r="BK167" s="249">
        <f>ROUND(I167*H167,2)</f>
        <v>0</v>
      </c>
      <c r="BL167" s="17" t="s">
        <v>141</v>
      </c>
      <c r="BM167" s="248" t="s">
        <v>183</v>
      </c>
    </row>
    <row r="168" s="2" customFormat="1">
      <c r="A168" s="38"/>
      <c r="B168" s="39"/>
      <c r="C168" s="40"/>
      <c r="D168" s="250" t="s">
        <v>142</v>
      </c>
      <c r="E168" s="40"/>
      <c r="F168" s="251" t="s">
        <v>182</v>
      </c>
      <c r="G168" s="40"/>
      <c r="H168" s="40"/>
      <c r="I168" s="144"/>
      <c r="J168" s="40"/>
      <c r="K168" s="40"/>
      <c r="L168" s="44"/>
      <c r="M168" s="252"/>
      <c r="N168" s="25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142</v>
      </c>
      <c r="AU168" s="17" t="s">
        <v>87</v>
      </c>
    </row>
    <row r="169" s="14" customFormat="1">
      <c r="A169" s="14"/>
      <c r="B169" s="264"/>
      <c r="C169" s="265"/>
      <c r="D169" s="250" t="s">
        <v>167</v>
      </c>
      <c r="E169" s="266" t="s">
        <v>1</v>
      </c>
      <c r="F169" s="267" t="s">
        <v>184</v>
      </c>
      <c r="G169" s="265"/>
      <c r="H169" s="268">
        <v>37.188000000000002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4" t="s">
        <v>167</v>
      </c>
      <c r="AU169" s="274" t="s">
        <v>87</v>
      </c>
      <c r="AV169" s="14" t="s">
        <v>87</v>
      </c>
      <c r="AW169" s="14" t="s">
        <v>34</v>
      </c>
      <c r="AX169" s="14" t="s">
        <v>77</v>
      </c>
      <c r="AY169" s="274" t="s">
        <v>135</v>
      </c>
    </row>
    <row r="170" s="15" customFormat="1">
      <c r="A170" s="15"/>
      <c r="B170" s="275"/>
      <c r="C170" s="276"/>
      <c r="D170" s="250" t="s">
        <v>167</v>
      </c>
      <c r="E170" s="277" t="s">
        <v>1</v>
      </c>
      <c r="F170" s="278" t="s">
        <v>173</v>
      </c>
      <c r="G170" s="276"/>
      <c r="H170" s="279">
        <v>37.188000000000002</v>
      </c>
      <c r="I170" s="280"/>
      <c r="J170" s="276"/>
      <c r="K170" s="276"/>
      <c r="L170" s="281"/>
      <c r="M170" s="282"/>
      <c r="N170" s="283"/>
      <c r="O170" s="283"/>
      <c r="P170" s="283"/>
      <c r="Q170" s="283"/>
      <c r="R170" s="283"/>
      <c r="S170" s="283"/>
      <c r="T170" s="28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5" t="s">
        <v>167</v>
      </c>
      <c r="AU170" s="285" t="s">
        <v>87</v>
      </c>
      <c r="AV170" s="15" t="s">
        <v>141</v>
      </c>
      <c r="AW170" s="15" t="s">
        <v>34</v>
      </c>
      <c r="AX170" s="15" t="s">
        <v>85</v>
      </c>
      <c r="AY170" s="285" t="s">
        <v>135</v>
      </c>
    </row>
    <row r="171" s="2" customFormat="1" ht="21.75" customHeight="1">
      <c r="A171" s="38"/>
      <c r="B171" s="39"/>
      <c r="C171" s="236" t="s">
        <v>185</v>
      </c>
      <c r="D171" s="236" t="s">
        <v>138</v>
      </c>
      <c r="E171" s="237" t="s">
        <v>186</v>
      </c>
      <c r="F171" s="238" t="s">
        <v>187</v>
      </c>
      <c r="G171" s="239" t="s">
        <v>1</v>
      </c>
      <c r="H171" s="240">
        <v>13.932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44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141</v>
      </c>
      <c r="AT171" s="248" t="s">
        <v>138</v>
      </c>
      <c r="AU171" s="248" t="s">
        <v>87</v>
      </c>
      <c r="AY171" s="17" t="s">
        <v>135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141</v>
      </c>
      <c r="BK171" s="249">
        <f>ROUND(I171*H171,2)</f>
        <v>0</v>
      </c>
      <c r="BL171" s="17" t="s">
        <v>141</v>
      </c>
      <c r="BM171" s="248" t="s">
        <v>188</v>
      </c>
    </row>
    <row r="172" s="2" customFormat="1">
      <c r="A172" s="38"/>
      <c r="B172" s="39"/>
      <c r="C172" s="40"/>
      <c r="D172" s="250" t="s">
        <v>142</v>
      </c>
      <c r="E172" s="40"/>
      <c r="F172" s="251" t="s">
        <v>187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142</v>
      </c>
      <c r="AU172" s="17" t="s">
        <v>87</v>
      </c>
    </row>
    <row r="173" s="2" customFormat="1" ht="33" customHeight="1">
      <c r="A173" s="38"/>
      <c r="B173" s="39"/>
      <c r="C173" s="236" t="s">
        <v>160</v>
      </c>
      <c r="D173" s="236" t="s">
        <v>138</v>
      </c>
      <c r="E173" s="237" t="s">
        <v>189</v>
      </c>
      <c r="F173" s="238" t="s">
        <v>190</v>
      </c>
      <c r="G173" s="239" t="s">
        <v>1</v>
      </c>
      <c r="H173" s="240">
        <v>21.916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44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141</v>
      </c>
      <c r="AT173" s="248" t="s">
        <v>138</v>
      </c>
      <c r="AU173" s="248" t="s">
        <v>87</v>
      </c>
      <c r="AY173" s="17" t="s">
        <v>135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141</v>
      </c>
      <c r="BK173" s="249">
        <f>ROUND(I173*H173,2)</f>
        <v>0</v>
      </c>
      <c r="BL173" s="17" t="s">
        <v>141</v>
      </c>
      <c r="BM173" s="248" t="s">
        <v>191</v>
      </c>
    </row>
    <row r="174" s="2" customFormat="1">
      <c r="A174" s="38"/>
      <c r="B174" s="39"/>
      <c r="C174" s="40"/>
      <c r="D174" s="250" t="s">
        <v>142</v>
      </c>
      <c r="E174" s="40"/>
      <c r="F174" s="251" t="s">
        <v>190</v>
      </c>
      <c r="G174" s="40"/>
      <c r="H174" s="40"/>
      <c r="I174" s="144"/>
      <c r="J174" s="40"/>
      <c r="K174" s="40"/>
      <c r="L174" s="44"/>
      <c r="M174" s="252"/>
      <c r="N174" s="25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142</v>
      </c>
      <c r="AU174" s="17" t="s">
        <v>87</v>
      </c>
    </row>
    <row r="175" s="2" customFormat="1" ht="33" customHeight="1">
      <c r="A175" s="38"/>
      <c r="B175" s="39"/>
      <c r="C175" s="236" t="s">
        <v>192</v>
      </c>
      <c r="D175" s="236" t="s">
        <v>138</v>
      </c>
      <c r="E175" s="237" t="s">
        <v>193</v>
      </c>
      <c r="F175" s="238" t="s">
        <v>194</v>
      </c>
      <c r="G175" s="239" t="s">
        <v>1</v>
      </c>
      <c r="H175" s="240">
        <v>9.718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44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141</v>
      </c>
      <c r="AT175" s="248" t="s">
        <v>138</v>
      </c>
      <c r="AU175" s="248" t="s">
        <v>87</v>
      </c>
      <c r="AY175" s="17" t="s">
        <v>135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141</v>
      </c>
      <c r="BK175" s="249">
        <f>ROUND(I175*H175,2)</f>
        <v>0</v>
      </c>
      <c r="BL175" s="17" t="s">
        <v>141</v>
      </c>
      <c r="BM175" s="248" t="s">
        <v>195</v>
      </c>
    </row>
    <row r="176" s="2" customFormat="1">
      <c r="A176" s="38"/>
      <c r="B176" s="39"/>
      <c r="C176" s="40"/>
      <c r="D176" s="250" t="s">
        <v>142</v>
      </c>
      <c r="E176" s="40"/>
      <c r="F176" s="251" t="s">
        <v>194</v>
      </c>
      <c r="G176" s="40"/>
      <c r="H176" s="40"/>
      <c r="I176" s="144"/>
      <c r="J176" s="40"/>
      <c r="K176" s="40"/>
      <c r="L176" s="44"/>
      <c r="M176" s="252"/>
      <c r="N176" s="25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142</v>
      </c>
      <c r="AU176" s="17" t="s">
        <v>87</v>
      </c>
    </row>
    <row r="177" s="2" customFormat="1" ht="33" customHeight="1">
      <c r="A177" s="38"/>
      <c r="B177" s="39"/>
      <c r="C177" s="236" t="s">
        <v>166</v>
      </c>
      <c r="D177" s="236" t="s">
        <v>138</v>
      </c>
      <c r="E177" s="237" t="s">
        <v>196</v>
      </c>
      <c r="F177" s="238" t="s">
        <v>197</v>
      </c>
      <c r="G177" s="239" t="s">
        <v>1</v>
      </c>
      <c r="H177" s="240">
        <v>127.166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44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141</v>
      </c>
      <c r="AT177" s="248" t="s">
        <v>138</v>
      </c>
      <c r="AU177" s="248" t="s">
        <v>87</v>
      </c>
      <c r="AY177" s="17" t="s">
        <v>135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141</v>
      </c>
      <c r="BK177" s="249">
        <f>ROUND(I177*H177,2)</f>
        <v>0</v>
      </c>
      <c r="BL177" s="17" t="s">
        <v>141</v>
      </c>
      <c r="BM177" s="248" t="s">
        <v>198</v>
      </c>
    </row>
    <row r="178" s="2" customFormat="1">
      <c r="A178" s="38"/>
      <c r="B178" s="39"/>
      <c r="C178" s="40"/>
      <c r="D178" s="250" t="s">
        <v>142</v>
      </c>
      <c r="E178" s="40"/>
      <c r="F178" s="251" t="s">
        <v>197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142</v>
      </c>
      <c r="AU178" s="17" t="s">
        <v>87</v>
      </c>
    </row>
    <row r="179" s="2" customFormat="1" ht="21.75" customHeight="1">
      <c r="A179" s="38"/>
      <c r="B179" s="39"/>
      <c r="C179" s="236" t="s">
        <v>8</v>
      </c>
      <c r="D179" s="236" t="s">
        <v>138</v>
      </c>
      <c r="E179" s="237" t="s">
        <v>199</v>
      </c>
      <c r="F179" s="238" t="s">
        <v>200</v>
      </c>
      <c r="G179" s="239" t="s">
        <v>1</v>
      </c>
      <c r="H179" s="240">
        <v>16.963999999999999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44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141</v>
      </c>
      <c r="AT179" s="248" t="s">
        <v>138</v>
      </c>
      <c r="AU179" s="248" t="s">
        <v>87</v>
      </c>
      <c r="AY179" s="17" t="s">
        <v>135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141</v>
      </c>
      <c r="BK179" s="249">
        <f>ROUND(I179*H179,2)</f>
        <v>0</v>
      </c>
      <c r="BL179" s="17" t="s">
        <v>141</v>
      </c>
      <c r="BM179" s="248" t="s">
        <v>201</v>
      </c>
    </row>
    <row r="180" s="2" customFormat="1">
      <c r="A180" s="38"/>
      <c r="B180" s="39"/>
      <c r="C180" s="40"/>
      <c r="D180" s="250" t="s">
        <v>142</v>
      </c>
      <c r="E180" s="40"/>
      <c r="F180" s="251" t="s">
        <v>200</v>
      </c>
      <c r="G180" s="40"/>
      <c r="H180" s="40"/>
      <c r="I180" s="144"/>
      <c r="J180" s="40"/>
      <c r="K180" s="40"/>
      <c r="L180" s="44"/>
      <c r="M180" s="252"/>
      <c r="N180" s="25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87</v>
      </c>
    </row>
    <row r="181" s="13" customFormat="1">
      <c r="A181" s="13"/>
      <c r="B181" s="254"/>
      <c r="C181" s="255"/>
      <c r="D181" s="250" t="s">
        <v>167</v>
      </c>
      <c r="E181" s="256" t="s">
        <v>1</v>
      </c>
      <c r="F181" s="257" t="s">
        <v>168</v>
      </c>
      <c r="G181" s="255"/>
      <c r="H181" s="256" t="s">
        <v>1</v>
      </c>
      <c r="I181" s="258"/>
      <c r="J181" s="255"/>
      <c r="K181" s="255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167</v>
      </c>
      <c r="AU181" s="263" t="s">
        <v>87</v>
      </c>
      <c r="AV181" s="13" t="s">
        <v>85</v>
      </c>
      <c r="AW181" s="13" t="s">
        <v>34</v>
      </c>
      <c r="AX181" s="13" t="s">
        <v>77</v>
      </c>
      <c r="AY181" s="263" t="s">
        <v>135</v>
      </c>
    </row>
    <row r="182" s="14" customFormat="1">
      <c r="A182" s="14"/>
      <c r="B182" s="264"/>
      <c r="C182" s="265"/>
      <c r="D182" s="250" t="s">
        <v>167</v>
      </c>
      <c r="E182" s="266" t="s">
        <v>1</v>
      </c>
      <c r="F182" s="267" t="s">
        <v>202</v>
      </c>
      <c r="G182" s="265"/>
      <c r="H182" s="268">
        <v>10.135999999999999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4" t="s">
        <v>167</v>
      </c>
      <c r="AU182" s="274" t="s">
        <v>87</v>
      </c>
      <c r="AV182" s="14" t="s">
        <v>87</v>
      </c>
      <c r="AW182" s="14" t="s">
        <v>34</v>
      </c>
      <c r="AX182" s="14" t="s">
        <v>77</v>
      </c>
      <c r="AY182" s="274" t="s">
        <v>135</v>
      </c>
    </row>
    <row r="183" s="13" customFormat="1">
      <c r="A183" s="13"/>
      <c r="B183" s="254"/>
      <c r="C183" s="255"/>
      <c r="D183" s="250" t="s">
        <v>167</v>
      </c>
      <c r="E183" s="256" t="s">
        <v>1</v>
      </c>
      <c r="F183" s="257" t="s">
        <v>170</v>
      </c>
      <c r="G183" s="255"/>
      <c r="H183" s="256" t="s">
        <v>1</v>
      </c>
      <c r="I183" s="258"/>
      <c r="J183" s="255"/>
      <c r="K183" s="255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167</v>
      </c>
      <c r="AU183" s="263" t="s">
        <v>87</v>
      </c>
      <c r="AV183" s="13" t="s">
        <v>85</v>
      </c>
      <c r="AW183" s="13" t="s">
        <v>34</v>
      </c>
      <c r="AX183" s="13" t="s">
        <v>77</v>
      </c>
      <c r="AY183" s="263" t="s">
        <v>135</v>
      </c>
    </row>
    <row r="184" s="14" customFormat="1">
      <c r="A184" s="14"/>
      <c r="B184" s="264"/>
      <c r="C184" s="265"/>
      <c r="D184" s="250" t="s">
        <v>167</v>
      </c>
      <c r="E184" s="266" t="s">
        <v>1</v>
      </c>
      <c r="F184" s="267" t="s">
        <v>203</v>
      </c>
      <c r="G184" s="265"/>
      <c r="H184" s="268">
        <v>6.8280000000000003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4" t="s">
        <v>167</v>
      </c>
      <c r="AU184" s="274" t="s">
        <v>87</v>
      </c>
      <c r="AV184" s="14" t="s">
        <v>87</v>
      </c>
      <c r="AW184" s="14" t="s">
        <v>34</v>
      </c>
      <c r="AX184" s="14" t="s">
        <v>77</v>
      </c>
      <c r="AY184" s="274" t="s">
        <v>135</v>
      </c>
    </row>
    <row r="185" s="15" customFormat="1">
      <c r="A185" s="15"/>
      <c r="B185" s="275"/>
      <c r="C185" s="276"/>
      <c r="D185" s="250" t="s">
        <v>167</v>
      </c>
      <c r="E185" s="277" t="s">
        <v>1</v>
      </c>
      <c r="F185" s="278" t="s">
        <v>173</v>
      </c>
      <c r="G185" s="276"/>
      <c r="H185" s="279">
        <v>16.963999999999999</v>
      </c>
      <c r="I185" s="280"/>
      <c r="J185" s="276"/>
      <c r="K185" s="276"/>
      <c r="L185" s="281"/>
      <c r="M185" s="282"/>
      <c r="N185" s="283"/>
      <c r="O185" s="283"/>
      <c r="P185" s="283"/>
      <c r="Q185" s="283"/>
      <c r="R185" s="283"/>
      <c r="S185" s="283"/>
      <c r="T185" s="28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5" t="s">
        <v>167</v>
      </c>
      <c r="AU185" s="285" t="s">
        <v>87</v>
      </c>
      <c r="AV185" s="15" t="s">
        <v>141</v>
      </c>
      <c r="AW185" s="15" t="s">
        <v>34</v>
      </c>
      <c r="AX185" s="15" t="s">
        <v>85</v>
      </c>
      <c r="AY185" s="285" t="s">
        <v>135</v>
      </c>
    </row>
    <row r="186" s="2" customFormat="1" ht="21.75" customHeight="1">
      <c r="A186" s="38"/>
      <c r="B186" s="39"/>
      <c r="C186" s="236" t="s">
        <v>176</v>
      </c>
      <c r="D186" s="236" t="s">
        <v>138</v>
      </c>
      <c r="E186" s="237" t="s">
        <v>204</v>
      </c>
      <c r="F186" s="238" t="s">
        <v>205</v>
      </c>
      <c r="G186" s="239" t="s">
        <v>1</v>
      </c>
      <c r="H186" s="240">
        <v>9.718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44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141</v>
      </c>
      <c r="AT186" s="248" t="s">
        <v>138</v>
      </c>
      <c r="AU186" s="248" t="s">
        <v>87</v>
      </c>
      <c r="AY186" s="17" t="s">
        <v>135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141</v>
      </c>
      <c r="BK186" s="249">
        <f>ROUND(I186*H186,2)</f>
        <v>0</v>
      </c>
      <c r="BL186" s="17" t="s">
        <v>141</v>
      </c>
      <c r="BM186" s="248" t="s">
        <v>206</v>
      </c>
    </row>
    <row r="187" s="2" customFormat="1">
      <c r="A187" s="38"/>
      <c r="B187" s="39"/>
      <c r="C187" s="40"/>
      <c r="D187" s="250" t="s">
        <v>142</v>
      </c>
      <c r="E187" s="40"/>
      <c r="F187" s="251" t="s">
        <v>205</v>
      </c>
      <c r="G187" s="40"/>
      <c r="H187" s="40"/>
      <c r="I187" s="144"/>
      <c r="J187" s="40"/>
      <c r="K187" s="40"/>
      <c r="L187" s="44"/>
      <c r="M187" s="252"/>
      <c r="N187" s="25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142</v>
      </c>
      <c r="AU187" s="17" t="s">
        <v>87</v>
      </c>
    </row>
    <row r="188" s="2" customFormat="1" ht="55.5" customHeight="1">
      <c r="A188" s="38"/>
      <c r="B188" s="39"/>
      <c r="C188" s="236" t="s">
        <v>207</v>
      </c>
      <c r="D188" s="236" t="s">
        <v>138</v>
      </c>
      <c r="E188" s="237" t="s">
        <v>208</v>
      </c>
      <c r="F188" s="238" t="s">
        <v>209</v>
      </c>
      <c r="G188" s="239" t="s">
        <v>1</v>
      </c>
      <c r="H188" s="240">
        <v>163.642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44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141</v>
      </c>
      <c r="AT188" s="248" t="s">
        <v>138</v>
      </c>
      <c r="AU188" s="248" t="s">
        <v>87</v>
      </c>
      <c r="AY188" s="17" t="s">
        <v>135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141</v>
      </c>
      <c r="BK188" s="249">
        <f>ROUND(I188*H188,2)</f>
        <v>0</v>
      </c>
      <c r="BL188" s="17" t="s">
        <v>141</v>
      </c>
      <c r="BM188" s="248" t="s">
        <v>210</v>
      </c>
    </row>
    <row r="189" s="2" customFormat="1">
      <c r="A189" s="38"/>
      <c r="B189" s="39"/>
      <c r="C189" s="40"/>
      <c r="D189" s="250" t="s">
        <v>142</v>
      </c>
      <c r="E189" s="40"/>
      <c r="F189" s="251" t="s">
        <v>209</v>
      </c>
      <c r="G189" s="40"/>
      <c r="H189" s="40"/>
      <c r="I189" s="144"/>
      <c r="J189" s="40"/>
      <c r="K189" s="40"/>
      <c r="L189" s="44"/>
      <c r="M189" s="252"/>
      <c r="N189" s="25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142</v>
      </c>
      <c r="AU189" s="17" t="s">
        <v>87</v>
      </c>
    </row>
    <row r="190" s="2" customFormat="1" ht="21.75" customHeight="1">
      <c r="A190" s="38"/>
      <c r="B190" s="39"/>
      <c r="C190" s="236" t="s">
        <v>180</v>
      </c>
      <c r="D190" s="236" t="s">
        <v>138</v>
      </c>
      <c r="E190" s="237" t="s">
        <v>211</v>
      </c>
      <c r="F190" s="238" t="s">
        <v>212</v>
      </c>
      <c r="G190" s="239" t="s">
        <v>1</v>
      </c>
      <c r="H190" s="240">
        <v>10.944000000000001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44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141</v>
      </c>
      <c r="AT190" s="248" t="s">
        <v>138</v>
      </c>
      <c r="AU190" s="248" t="s">
        <v>87</v>
      </c>
      <c r="AY190" s="17" t="s">
        <v>135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141</v>
      </c>
      <c r="BK190" s="249">
        <f>ROUND(I190*H190,2)</f>
        <v>0</v>
      </c>
      <c r="BL190" s="17" t="s">
        <v>141</v>
      </c>
      <c r="BM190" s="248" t="s">
        <v>213</v>
      </c>
    </row>
    <row r="191" s="2" customFormat="1">
      <c r="A191" s="38"/>
      <c r="B191" s="39"/>
      <c r="C191" s="40"/>
      <c r="D191" s="250" t="s">
        <v>142</v>
      </c>
      <c r="E191" s="40"/>
      <c r="F191" s="251" t="s">
        <v>212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142</v>
      </c>
      <c r="AU191" s="17" t="s">
        <v>87</v>
      </c>
    </row>
    <row r="192" s="2" customFormat="1" ht="33" customHeight="1">
      <c r="A192" s="38"/>
      <c r="B192" s="39"/>
      <c r="C192" s="236" t="s">
        <v>214</v>
      </c>
      <c r="D192" s="236" t="s">
        <v>138</v>
      </c>
      <c r="E192" s="237" t="s">
        <v>215</v>
      </c>
      <c r="F192" s="238" t="s">
        <v>216</v>
      </c>
      <c r="G192" s="239" t="s">
        <v>1</v>
      </c>
      <c r="H192" s="240">
        <v>12.826000000000001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44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141</v>
      </c>
      <c r="AT192" s="248" t="s">
        <v>138</v>
      </c>
      <c r="AU192" s="248" t="s">
        <v>87</v>
      </c>
      <c r="AY192" s="17" t="s">
        <v>135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141</v>
      </c>
      <c r="BK192" s="249">
        <f>ROUND(I192*H192,2)</f>
        <v>0</v>
      </c>
      <c r="BL192" s="17" t="s">
        <v>141</v>
      </c>
      <c r="BM192" s="248" t="s">
        <v>217</v>
      </c>
    </row>
    <row r="193" s="2" customFormat="1">
      <c r="A193" s="38"/>
      <c r="B193" s="39"/>
      <c r="C193" s="40"/>
      <c r="D193" s="250" t="s">
        <v>142</v>
      </c>
      <c r="E193" s="40"/>
      <c r="F193" s="251" t="s">
        <v>216</v>
      </c>
      <c r="G193" s="40"/>
      <c r="H193" s="40"/>
      <c r="I193" s="144"/>
      <c r="J193" s="40"/>
      <c r="K193" s="40"/>
      <c r="L193" s="44"/>
      <c r="M193" s="252"/>
      <c r="N193" s="25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87</v>
      </c>
    </row>
    <row r="194" s="13" customFormat="1">
      <c r="A194" s="13"/>
      <c r="B194" s="254"/>
      <c r="C194" s="255"/>
      <c r="D194" s="250" t="s">
        <v>167</v>
      </c>
      <c r="E194" s="256" t="s">
        <v>1</v>
      </c>
      <c r="F194" s="257" t="s">
        <v>168</v>
      </c>
      <c r="G194" s="255"/>
      <c r="H194" s="256" t="s">
        <v>1</v>
      </c>
      <c r="I194" s="258"/>
      <c r="J194" s="255"/>
      <c r="K194" s="255"/>
      <c r="L194" s="259"/>
      <c r="M194" s="260"/>
      <c r="N194" s="261"/>
      <c r="O194" s="261"/>
      <c r="P194" s="261"/>
      <c r="Q194" s="261"/>
      <c r="R194" s="261"/>
      <c r="S194" s="261"/>
      <c r="T194" s="26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3" t="s">
        <v>167</v>
      </c>
      <c r="AU194" s="263" t="s">
        <v>87</v>
      </c>
      <c r="AV194" s="13" t="s">
        <v>85</v>
      </c>
      <c r="AW194" s="13" t="s">
        <v>34</v>
      </c>
      <c r="AX194" s="13" t="s">
        <v>77</v>
      </c>
      <c r="AY194" s="263" t="s">
        <v>135</v>
      </c>
    </row>
    <row r="195" s="14" customFormat="1">
      <c r="A195" s="14"/>
      <c r="B195" s="264"/>
      <c r="C195" s="265"/>
      <c r="D195" s="250" t="s">
        <v>167</v>
      </c>
      <c r="E195" s="266" t="s">
        <v>1</v>
      </c>
      <c r="F195" s="267" t="s">
        <v>218</v>
      </c>
      <c r="G195" s="265"/>
      <c r="H195" s="268">
        <v>7.6660000000000004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4" t="s">
        <v>167</v>
      </c>
      <c r="AU195" s="274" t="s">
        <v>87</v>
      </c>
      <c r="AV195" s="14" t="s">
        <v>87</v>
      </c>
      <c r="AW195" s="14" t="s">
        <v>34</v>
      </c>
      <c r="AX195" s="14" t="s">
        <v>77</v>
      </c>
      <c r="AY195" s="274" t="s">
        <v>135</v>
      </c>
    </row>
    <row r="196" s="13" customFormat="1">
      <c r="A196" s="13"/>
      <c r="B196" s="254"/>
      <c r="C196" s="255"/>
      <c r="D196" s="250" t="s">
        <v>167</v>
      </c>
      <c r="E196" s="256" t="s">
        <v>1</v>
      </c>
      <c r="F196" s="257" t="s">
        <v>170</v>
      </c>
      <c r="G196" s="255"/>
      <c r="H196" s="256" t="s">
        <v>1</v>
      </c>
      <c r="I196" s="258"/>
      <c r="J196" s="255"/>
      <c r="K196" s="255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167</v>
      </c>
      <c r="AU196" s="263" t="s">
        <v>87</v>
      </c>
      <c r="AV196" s="13" t="s">
        <v>85</v>
      </c>
      <c r="AW196" s="13" t="s">
        <v>34</v>
      </c>
      <c r="AX196" s="13" t="s">
        <v>77</v>
      </c>
      <c r="AY196" s="263" t="s">
        <v>135</v>
      </c>
    </row>
    <row r="197" s="14" customFormat="1">
      <c r="A197" s="14"/>
      <c r="B197" s="264"/>
      <c r="C197" s="265"/>
      <c r="D197" s="250" t="s">
        <v>167</v>
      </c>
      <c r="E197" s="266" t="s">
        <v>1</v>
      </c>
      <c r="F197" s="267" t="s">
        <v>219</v>
      </c>
      <c r="G197" s="265"/>
      <c r="H197" s="268">
        <v>5.1600000000000001</v>
      </c>
      <c r="I197" s="269"/>
      <c r="J197" s="265"/>
      <c r="K197" s="265"/>
      <c r="L197" s="270"/>
      <c r="M197" s="271"/>
      <c r="N197" s="272"/>
      <c r="O197" s="272"/>
      <c r="P197" s="272"/>
      <c r="Q197" s="272"/>
      <c r="R197" s="272"/>
      <c r="S197" s="272"/>
      <c r="T197" s="27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4" t="s">
        <v>167</v>
      </c>
      <c r="AU197" s="274" t="s">
        <v>87</v>
      </c>
      <c r="AV197" s="14" t="s">
        <v>87</v>
      </c>
      <c r="AW197" s="14" t="s">
        <v>34</v>
      </c>
      <c r="AX197" s="14" t="s">
        <v>77</v>
      </c>
      <c r="AY197" s="274" t="s">
        <v>135</v>
      </c>
    </row>
    <row r="198" s="15" customFormat="1">
      <c r="A198" s="15"/>
      <c r="B198" s="275"/>
      <c r="C198" s="276"/>
      <c r="D198" s="250" t="s">
        <v>167</v>
      </c>
      <c r="E198" s="277" t="s">
        <v>1</v>
      </c>
      <c r="F198" s="278" t="s">
        <v>173</v>
      </c>
      <c r="G198" s="276"/>
      <c r="H198" s="279">
        <v>12.826000000000001</v>
      </c>
      <c r="I198" s="280"/>
      <c r="J198" s="276"/>
      <c r="K198" s="276"/>
      <c r="L198" s="281"/>
      <c r="M198" s="282"/>
      <c r="N198" s="283"/>
      <c r="O198" s="283"/>
      <c r="P198" s="283"/>
      <c r="Q198" s="283"/>
      <c r="R198" s="283"/>
      <c r="S198" s="283"/>
      <c r="T198" s="28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5" t="s">
        <v>167</v>
      </c>
      <c r="AU198" s="285" t="s">
        <v>87</v>
      </c>
      <c r="AV198" s="15" t="s">
        <v>141</v>
      </c>
      <c r="AW198" s="15" t="s">
        <v>34</v>
      </c>
      <c r="AX198" s="15" t="s">
        <v>85</v>
      </c>
      <c r="AY198" s="285" t="s">
        <v>135</v>
      </c>
    </row>
    <row r="199" s="2" customFormat="1" ht="16.5" customHeight="1">
      <c r="A199" s="38"/>
      <c r="B199" s="39"/>
      <c r="C199" s="236" t="s">
        <v>183</v>
      </c>
      <c r="D199" s="236" t="s">
        <v>138</v>
      </c>
      <c r="E199" s="237" t="s">
        <v>220</v>
      </c>
      <c r="F199" s="238" t="s">
        <v>221</v>
      </c>
      <c r="G199" s="239" t="s">
        <v>1</v>
      </c>
      <c r="H199" s="240">
        <v>189.696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44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141</v>
      </c>
      <c r="AT199" s="248" t="s">
        <v>138</v>
      </c>
      <c r="AU199" s="248" t="s">
        <v>87</v>
      </c>
      <c r="AY199" s="17" t="s">
        <v>135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141</v>
      </c>
      <c r="BK199" s="249">
        <f>ROUND(I199*H199,2)</f>
        <v>0</v>
      </c>
      <c r="BL199" s="17" t="s">
        <v>141</v>
      </c>
      <c r="BM199" s="248" t="s">
        <v>222</v>
      </c>
    </row>
    <row r="200" s="2" customFormat="1">
      <c r="A200" s="38"/>
      <c r="B200" s="39"/>
      <c r="C200" s="40"/>
      <c r="D200" s="250" t="s">
        <v>142</v>
      </c>
      <c r="E200" s="40"/>
      <c r="F200" s="251" t="s">
        <v>221</v>
      </c>
      <c r="G200" s="40"/>
      <c r="H200" s="40"/>
      <c r="I200" s="144"/>
      <c r="J200" s="40"/>
      <c r="K200" s="40"/>
      <c r="L200" s="44"/>
      <c r="M200" s="252"/>
      <c r="N200" s="25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142</v>
      </c>
      <c r="AU200" s="17" t="s">
        <v>87</v>
      </c>
    </row>
    <row r="201" s="12" customFormat="1" ht="22.8" customHeight="1">
      <c r="A201" s="12"/>
      <c r="B201" s="220"/>
      <c r="C201" s="221"/>
      <c r="D201" s="222" t="s">
        <v>76</v>
      </c>
      <c r="E201" s="234" t="s">
        <v>223</v>
      </c>
      <c r="F201" s="234" t="s">
        <v>224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SUM(P202:P213)</f>
        <v>0</v>
      </c>
      <c r="Q201" s="228"/>
      <c r="R201" s="229">
        <f>SUM(R202:R213)</f>
        <v>0</v>
      </c>
      <c r="S201" s="228"/>
      <c r="T201" s="230">
        <f>SUM(T202:T213)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85</v>
      </c>
      <c r="AT201" s="232" t="s">
        <v>76</v>
      </c>
      <c r="AU201" s="232" t="s">
        <v>85</v>
      </c>
      <c r="AY201" s="231" t="s">
        <v>135</v>
      </c>
      <c r="BK201" s="233">
        <f>SUM(BK202:BK213)</f>
        <v>0</v>
      </c>
    </row>
    <row r="202" s="2" customFormat="1" ht="21.75" customHeight="1">
      <c r="A202" s="38"/>
      <c r="B202" s="39"/>
      <c r="C202" s="236" t="s">
        <v>7</v>
      </c>
      <c r="D202" s="236" t="s">
        <v>138</v>
      </c>
      <c r="E202" s="237" t="s">
        <v>225</v>
      </c>
      <c r="F202" s="238" t="s">
        <v>226</v>
      </c>
      <c r="G202" s="239" t="s">
        <v>1</v>
      </c>
      <c r="H202" s="240">
        <v>3.4359999999999999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44</v>
      </c>
      <c r="O202" s="91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141</v>
      </c>
      <c r="AT202" s="248" t="s">
        <v>138</v>
      </c>
      <c r="AU202" s="248" t="s">
        <v>87</v>
      </c>
      <c r="AY202" s="17" t="s">
        <v>135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141</v>
      </c>
      <c r="BK202" s="249">
        <f>ROUND(I202*H202,2)</f>
        <v>0</v>
      </c>
      <c r="BL202" s="17" t="s">
        <v>141</v>
      </c>
      <c r="BM202" s="248" t="s">
        <v>227</v>
      </c>
    </row>
    <row r="203" s="2" customFormat="1">
      <c r="A203" s="38"/>
      <c r="B203" s="39"/>
      <c r="C203" s="40"/>
      <c r="D203" s="250" t="s">
        <v>142</v>
      </c>
      <c r="E203" s="40"/>
      <c r="F203" s="251" t="s">
        <v>226</v>
      </c>
      <c r="G203" s="40"/>
      <c r="H203" s="40"/>
      <c r="I203" s="144"/>
      <c r="J203" s="40"/>
      <c r="K203" s="40"/>
      <c r="L203" s="44"/>
      <c r="M203" s="252"/>
      <c r="N203" s="253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142</v>
      </c>
      <c r="AU203" s="17" t="s">
        <v>87</v>
      </c>
    </row>
    <row r="204" s="14" customFormat="1">
      <c r="A204" s="14"/>
      <c r="B204" s="264"/>
      <c r="C204" s="265"/>
      <c r="D204" s="250" t="s">
        <v>167</v>
      </c>
      <c r="E204" s="266" t="s">
        <v>1</v>
      </c>
      <c r="F204" s="267" t="s">
        <v>228</v>
      </c>
      <c r="G204" s="265"/>
      <c r="H204" s="268">
        <v>3.4359999999999999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4" t="s">
        <v>167</v>
      </c>
      <c r="AU204" s="274" t="s">
        <v>87</v>
      </c>
      <c r="AV204" s="14" t="s">
        <v>87</v>
      </c>
      <c r="AW204" s="14" t="s">
        <v>34</v>
      </c>
      <c r="AX204" s="14" t="s">
        <v>77</v>
      </c>
      <c r="AY204" s="274" t="s">
        <v>135</v>
      </c>
    </row>
    <row r="205" s="15" customFormat="1">
      <c r="A205" s="15"/>
      <c r="B205" s="275"/>
      <c r="C205" s="276"/>
      <c r="D205" s="250" t="s">
        <v>167</v>
      </c>
      <c r="E205" s="277" t="s">
        <v>1</v>
      </c>
      <c r="F205" s="278" t="s">
        <v>173</v>
      </c>
      <c r="G205" s="276"/>
      <c r="H205" s="279">
        <v>3.4359999999999999</v>
      </c>
      <c r="I205" s="280"/>
      <c r="J205" s="276"/>
      <c r="K205" s="276"/>
      <c r="L205" s="281"/>
      <c r="M205" s="282"/>
      <c r="N205" s="283"/>
      <c r="O205" s="283"/>
      <c r="P205" s="283"/>
      <c r="Q205" s="283"/>
      <c r="R205" s="283"/>
      <c r="S205" s="283"/>
      <c r="T205" s="28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5" t="s">
        <v>167</v>
      </c>
      <c r="AU205" s="285" t="s">
        <v>87</v>
      </c>
      <c r="AV205" s="15" t="s">
        <v>141</v>
      </c>
      <c r="AW205" s="15" t="s">
        <v>34</v>
      </c>
      <c r="AX205" s="15" t="s">
        <v>85</v>
      </c>
      <c r="AY205" s="285" t="s">
        <v>135</v>
      </c>
    </row>
    <row r="206" s="2" customFormat="1" ht="21.75" customHeight="1">
      <c r="A206" s="38"/>
      <c r="B206" s="39"/>
      <c r="C206" s="236" t="s">
        <v>188</v>
      </c>
      <c r="D206" s="236" t="s">
        <v>138</v>
      </c>
      <c r="E206" s="237" t="s">
        <v>229</v>
      </c>
      <c r="F206" s="238" t="s">
        <v>230</v>
      </c>
      <c r="G206" s="239" t="s">
        <v>1</v>
      </c>
      <c r="H206" s="240">
        <v>22.602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44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141</v>
      </c>
      <c r="AT206" s="248" t="s">
        <v>138</v>
      </c>
      <c r="AU206" s="248" t="s">
        <v>87</v>
      </c>
      <c r="AY206" s="17" t="s">
        <v>135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141</v>
      </c>
      <c r="BK206" s="249">
        <f>ROUND(I206*H206,2)</f>
        <v>0</v>
      </c>
      <c r="BL206" s="17" t="s">
        <v>141</v>
      </c>
      <c r="BM206" s="248" t="s">
        <v>231</v>
      </c>
    </row>
    <row r="207" s="2" customFormat="1">
      <c r="A207" s="38"/>
      <c r="B207" s="39"/>
      <c r="C207" s="40"/>
      <c r="D207" s="250" t="s">
        <v>142</v>
      </c>
      <c r="E207" s="40"/>
      <c r="F207" s="251" t="s">
        <v>230</v>
      </c>
      <c r="G207" s="40"/>
      <c r="H207" s="40"/>
      <c r="I207" s="144"/>
      <c r="J207" s="40"/>
      <c r="K207" s="40"/>
      <c r="L207" s="44"/>
      <c r="M207" s="252"/>
      <c r="N207" s="25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142</v>
      </c>
      <c r="AU207" s="17" t="s">
        <v>87</v>
      </c>
    </row>
    <row r="208" s="14" customFormat="1">
      <c r="A208" s="14"/>
      <c r="B208" s="264"/>
      <c r="C208" s="265"/>
      <c r="D208" s="250" t="s">
        <v>167</v>
      </c>
      <c r="E208" s="266" t="s">
        <v>1</v>
      </c>
      <c r="F208" s="267" t="s">
        <v>232</v>
      </c>
      <c r="G208" s="265"/>
      <c r="H208" s="268">
        <v>22.602</v>
      </c>
      <c r="I208" s="269"/>
      <c r="J208" s="265"/>
      <c r="K208" s="265"/>
      <c r="L208" s="270"/>
      <c r="M208" s="271"/>
      <c r="N208" s="272"/>
      <c r="O208" s="272"/>
      <c r="P208" s="272"/>
      <c r="Q208" s="272"/>
      <c r="R208" s="272"/>
      <c r="S208" s="272"/>
      <c r="T208" s="27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4" t="s">
        <v>167</v>
      </c>
      <c r="AU208" s="274" t="s">
        <v>87</v>
      </c>
      <c r="AV208" s="14" t="s">
        <v>87</v>
      </c>
      <c r="AW208" s="14" t="s">
        <v>34</v>
      </c>
      <c r="AX208" s="14" t="s">
        <v>77</v>
      </c>
      <c r="AY208" s="274" t="s">
        <v>135</v>
      </c>
    </row>
    <row r="209" s="15" customFormat="1">
      <c r="A209" s="15"/>
      <c r="B209" s="275"/>
      <c r="C209" s="276"/>
      <c r="D209" s="250" t="s">
        <v>167</v>
      </c>
      <c r="E209" s="277" t="s">
        <v>1</v>
      </c>
      <c r="F209" s="278" t="s">
        <v>173</v>
      </c>
      <c r="G209" s="276"/>
      <c r="H209" s="279">
        <v>22.602</v>
      </c>
      <c r="I209" s="280"/>
      <c r="J209" s="276"/>
      <c r="K209" s="276"/>
      <c r="L209" s="281"/>
      <c r="M209" s="282"/>
      <c r="N209" s="283"/>
      <c r="O209" s="283"/>
      <c r="P209" s="283"/>
      <c r="Q209" s="283"/>
      <c r="R209" s="283"/>
      <c r="S209" s="283"/>
      <c r="T209" s="28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5" t="s">
        <v>167</v>
      </c>
      <c r="AU209" s="285" t="s">
        <v>87</v>
      </c>
      <c r="AV209" s="15" t="s">
        <v>141</v>
      </c>
      <c r="AW209" s="15" t="s">
        <v>34</v>
      </c>
      <c r="AX209" s="15" t="s">
        <v>85</v>
      </c>
      <c r="AY209" s="285" t="s">
        <v>135</v>
      </c>
    </row>
    <row r="210" s="2" customFormat="1" ht="21.75" customHeight="1">
      <c r="A210" s="38"/>
      <c r="B210" s="39"/>
      <c r="C210" s="236" t="s">
        <v>233</v>
      </c>
      <c r="D210" s="236" t="s">
        <v>138</v>
      </c>
      <c r="E210" s="237" t="s">
        <v>234</v>
      </c>
      <c r="F210" s="238" t="s">
        <v>235</v>
      </c>
      <c r="G210" s="239" t="s">
        <v>1</v>
      </c>
      <c r="H210" s="240">
        <v>11.15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44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141</v>
      </c>
      <c r="AT210" s="248" t="s">
        <v>138</v>
      </c>
      <c r="AU210" s="248" t="s">
        <v>87</v>
      </c>
      <c r="AY210" s="17" t="s">
        <v>135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141</v>
      </c>
      <c r="BK210" s="249">
        <f>ROUND(I210*H210,2)</f>
        <v>0</v>
      </c>
      <c r="BL210" s="17" t="s">
        <v>141</v>
      </c>
      <c r="BM210" s="248" t="s">
        <v>236</v>
      </c>
    </row>
    <row r="211" s="2" customFormat="1">
      <c r="A211" s="38"/>
      <c r="B211" s="39"/>
      <c r="C211" s="40"/>
      <c r="D211" s="250" t="s">
        <v>142</v>
      </c>
      <c r="E211" s="40"/>
      <c r="F211" s="251" t="s">
        <v>235</v>
      </c>
      <c r="G211" s="40"/>
      <c r="H211" s="40"/>
      <c r="I211" s="144"/>
      <c r="J211" s="40"/>
      <c r="K211" s="40"/>
      <c r="L211" s="44"/>
      <c r="M211" s="252"/>
      <c r="N211" s="25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142</v>
      </c>
      <c r="AU211" s="17" t="s">
        <v>87</v>
      </c>
    </row>
    <row r="212" s="14" customFormat="1">
      <c r="A212" s="14"/>
      <c r="B212" s="264"/>
      <c r="C212" s="265"/>
      <c r="D212" s="250" t="s">
        <v>167</v>
      </c>
      <c r="E212" s="266" t="s">
        <v>1</v>
      </c>
      <c r="F212" s="267" t="s">
        <v>237</v>
      </c>
      <c r="G212" s="265"/>
      <c r="H212" s="268">
        <v>11.15</v>
      </c>
      <c r="I212" s="269"/>
      <c r="J212" s="265"/>
      <c r="K212" s="265"/>
      <c r="L212" s="270"/>
      <c r="M212" s="271"/>
      <c r="N212" s="272"/>
      <c r="O212" s="272"/>
      <c r="P212" s="272"/>
      <c r="Q212" s="272"/>
      <c r="R212" s="272"/>
      <c r="S212" s="272"/>
      <c r="T212" s="27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4" t="s">
        <v>167</v>
      </c>
      <c r="AU212" s="274" t="s">
        <v>87</v>
      </c>
      <c r="AV212" s="14" t="s">
        <v>87</v>
      </c>
      <c r="AW212" s="14" t="s">
        <v>34</v>
      </c>
      <c r="AX212" s="14" t="s">
        <v>77</v>
      </c>
      <c r="AY212" s="274" t="s">
        <v>135</v>
      </c>
    </row>
    <row r="213" s="15" customFormat="1">
      <c r="A213" s="15"/>
      <c r="B213" s="275"/>
      <c r="C213" s="276"/>
      <c r="D213" s="250" t="s">
        <v>167</v>
      </c>
      <c r="E213" s="277" t="s">
        <v>1</v>
      </c>
      <c r="F213" s="278" t="s">
        <v>173</v>
      </c>
      <c r="G213" s="276"/>
      <c r="H213" s="279">
        <v>11.15</v>
      </c>
      <c r="I213" s="280"/>
      <c r="J213" s="276"/>
      <c r="K213" s="276"/>
      <c r="L213" s="281"/>
      <c r="M213" s="282"/>
      <c r="N213" s="283"/>
      <c r="O213" s="283"/>
      <c r="P213" s="283"/>
      <c r="Q213" s="283"/>
      <c r="R213" s="283"/>
      <c r="S213" s="283"/>
      <c r="T213" s="28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5" t="s">
        <v>167</v>
      </c>
      <c r="AU213" s="285" t="s">
        <v>87</v>
      </c>
      <c r="AV213" s="15" t="s">
        <v>141</v>
      </c>
      <c r="AW213" s="15" t="s">
        <v>34</v>
      </c>
      <c r="AX213" s="15" t="s">
        <v>85</v>
      </c>
      <c r="AY213" s="285" t="s">
        <v>135</v>
      </c>
    </row>
    <row r="214" s="12" customFormat="1" ht="22.8" customHeight="1">
      <c r="A214" s="12"/>
      <c r="B214" s="220"/>
      <c r="C214" s="221"/>
      <c r="D214" s="222" t="s">
        <v>76</v>
      </c>
      <c r="E214" s="234" t="s">
        <v>238</v>
      </c>
      <c r="F214" s="234" t="s">
        <v>239</v>
      </c>
      <c r="G214" s="221"/>
      <c r="H214" s="221"/>
      <c r="I214" s="224"/>
      <c r="J214" s="235">
        <f>BK214</f>
        <v>0</v>
      </c>
      <c r="K214" s="221"/>
      <c r="L214" s="226"/>
      <c r="M214" s="227"/>
      <c r="N214" s="228"/>
      <c r="O214" s="228"/>
      <c r="P214" s="229">
        <f>SUM(P215:P234)</f>
        <v>0</v>
      </c>
      <c r="Q214" s="228"/>
      <c r="R214" s="229">
        <f>SUM(R215:R234)</f>
        <v>0</v>
      </c>
      <c r="S214" s="228"/>
      <c r="T214" s="230">
        <f>SUM(T215:T234)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1" t="s">
        <v>85</v>
      </c>
      <c r="AT214" s="232" t="s">
        <v>76</v>
      </c>
      <c r="AU214" s="232" t="s">
        <v>85</v>
      </c>
      <c r="AY214" s="231" t="s">
        <v>135</v>
      </c>
      <c r="BK214" s="233">
        <f>SUM(BK215:BK234)</f>
        <v>0</v>
      </c>
    </row>
    <row r="215" s="2" customFormat="1" ht="33" customHeight="1">
      <c r="A215" s="38"/>
      <c r="B215" s="39"/>
      <c r="C215" s="236" t="s">
        <v>191</v>
      </c>
      <c r="D215" s="236" t="s">
        <v>138</v>
      </c>
      <c r="E215" s="237" t="s">
        <v>240</v>
      </c>
      <c r="F215" s="238" t="s">
        <v>241</v>
      </c>
      <c r="G215" s="239" t="s">
        <v>1</v>
      </c>
      <c r="H215" s="240">
        <v>143.56999999999999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44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141</v>
      </c>
      <c r="AT215" s="248" t="s">
        <v>138</v>
      </c>
      <c r="AU215" s="248" t="s">
        <v>87</v>
      </c>
      <c r="AY215" s="17" t="s">
        <v>135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141</v>
      </c>
      <c r="BK215" s="249">
        <f>ROUND(I215*H215,2)</f>
        <v>0</v>
      </c>
      <c r="BL215" s="17" t="s">
        <v>141</v>
      </c>
      <c r="BM215" s="248" t="s">
        <v>242</v>
      </c>
    </row>
    <row r="216" s="2" customFormat="1">
      <c r="A216" s="38"/>
      <c r="B216" s="39"/>
      <c r="C216" s="40"/>
      <c r="D216" s="250" t="s">
        <v>142</v>
      </c>
      <c r="E216" s="40"/>
      <c r="F216" s="251" t="s">
        <v>241</v>
      </c>
      <c r="G216" s="40"/>
      <c r="H216" s="40"/>
      <c r="I216" s="144"/>
      <c r="J216" s="40"/>
      <c r="K216" s="40"/>
      <c r="L216" s="44"/>
      <c r="M216" s="252"/>
      <c r="N216" s="25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142</v>
      </c>
      <c r="AU216" s="17" t="s">
        <v>87</v>
      </c>
    </row>
    <row r="217" s="2" customFormat="1" ht="44.25" customHeight="1">
      <c r="A217" s="38"/>
      <c r="B217" s="39"/>
      <c r="C217" s="236" t="s">
        <v>243</v>
      </c>
      <c r="D217" s="236" t="s">
        <v>138</v>
      </c>
      <c r="E217" s="237" t="s">
        <v>244</v>
      </c>
      <c r="F217" s="238" t="s">
        <v>245</v>
      </c>
      <c r="G217" s="239" t="s">
        <v>1</v>
      </c>
      <c r="H217" s="240">
        <v>287.13999999999999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44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141</v>
      </c>
      <c r="AT217" s="248" t="s">
        <v>138</v>
      </c>
      <c r="AU217" s="248" t="s">
        <v>87</v>
      </c>
      <c r="AY217" s="17" t="s">
        <v>135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141</v>
      </c>
      <c r="BK217" s="249">
        <f>ROUND(I217*H217,2)</f>
        <v>0</v>
      </c>
      <c r="BL217" s="17" t="s">
        <v>141</v>
      </c>
      <c r="BM217" s="248" t="s">
        <v>246</v>
      </c>
    </row>
    <row r="218" s="2" customFormat="1">
      <c r="A218" s="38"/>
      <c r="B218" s="39"/>
      <c r="C218" s="40"/>
      <c r="D218" s="250" t="s">
        <v>142</v>
      </c>
      <c r="E218" s="40"/>
      <c r="F218" s="251" t="s">
        <v>245</v>
      </c>
      <c r="G218" s="40"/>
      <c r="H218" s="40"/>
      <c r="I218" s="144"/>
      <c r="J218" s="40"/>
      <c r="K218" s="40"/>
      <c r="L218" s="44"/>
      <c r="M218" s="252"/>
      <c r="N218" s="25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142</v>
      </c>
      <c r="AU218" s="17" t="s">
        <v>87</v>
      </c>
    </row>
    <row r="219" s="2" customFormat="1" ht="21.75" customHeight="1">
      <c r="A219" s="38"/>
      <c r="B219" s="39"/>
      <c r="C219" s="236" t="s">
        <v>195</v>
      </c>
      <c r="D219" s="236" t="s">
        <v>138</v>
      </c>
      <c r="E219" s="237" t="s">
        <v>247</v>
      </c>
      <c r="F219" s="238" t="s">
        <v>248</v>
      </c>
      <c r="G219" s="239" t="s">
        <v>1</v>
      </c>
      <c r="H219" s="240">
        <v>143.56999999999999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44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141</v>
      </c>
      <c r="AT219" s="248" t="s">
        <v>138</v>
      </c>
      <c r="AU219" s="248" t="s">
        <v>87</v>
      </c>
      <c r="AY219" s="17" t="s">
        <v>135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141</v>
      </c>
      <c r="BK219" s="249">
        <f>ROUND(I219*H219,2)</f>
        <v>0</v>
      </c>
      <c r="BL219" s="17" t="s">
        <v>141</v>
      </c>
      <c r="BM219" s="248" t="s">
        <v>249</v>
      </c>
    </row>
    <row r="220" s="2" customFormat="1">
      <c r="A220" s="38"/>
      <c r="B220" s="39"/>
      <c r="C220" s="40"/>
      <c r="D220" s="250" t="s">
        <v>142</v>
      </c>
      <c r="E220" s="40"/>
      <c r="F220" s="251" t="s">
        <v>248</v>
      </c>
      <c r="G220" s="40"/>
      <c r="H220" s="40"/>
      <c r="I220" s="144"/>
      <c r="J220" s="40"/>
      <c r="K220" s="40"/>
      <c r="L220" s="44"/>
      <c r="M220" s="252"/>
      <c r="N220" s="25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142</v>
      </c>
      <c r="AU220" s="17" t="s">
        <v>87</v>
      </c>
    </row>
    <row r="221" s="2" customFormat="1" ht="16.5" customHeight="1">
      <c r="A221" s="38"/>
      <c r="B221" s="39"/>
      <c r="C221" s="236" t="s">
        <v>250</v>
      </c>
      <c r="D221" s="236" t="s">
        <v>138</v>
      </c>
      <c r="E221" s="237" t="s">
        <v>251</v>
      </c>
      <c r="F221" s="238" t="s">
        <v>252</v>
      </c>
      <c r="G221" s="239" t="s">
        <v>1</v>
      </c>
      <c r="H221" s="240">
        <v>143.56999999999999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44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141</v>
      </c>
      <c r="AT221" s="248" t="s">
        <v>138</v>
      </c>
      <c r="AU221" s="248" t="s">
        <v>87</v>
      </c>
      <c r="AY221" s="17" t="s">
        <v>135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141</v>
      </c>
      <c r="BK221" s="249">
        <f>ROUND(I221*H221,2)</f>
        <v>0</v>
      </c>
      <c r="BL221" s="17" t="s">
        <v>141</v>
      </c>
      <c r="BM221" s="248" t="s">
        <v>253</v>
      </c>
    </row>
    <row r="222" s="2" customFormat="1">
      <c r="A222" s="38"/>
      <c r="B222" s="39"/>
      <c r="C222" s="40"/>
      <c r="D222" s="250" t="s">
        <v>142</v>
      </c>
      <c r="E222" s="40"/>
      <c r="F222" s="251" t="s">
        <v>252</v>
      </c>
      <c r="G222" s="40"/>
      <c r="H222" s="40"/>
      <c r="I222" s="144"/>
      <c r="J222" s="40"/>
      <c r="K222" s="40"/>
      <c r="L222" s="44"/>
      <c r="M222" s="252"/>
      <c r="N222" s="25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142</v>
      </c>
      <c r="AU222" s="17" t="s">
        <v>87</v>
      </c>
    </row>
    <row r="223" s="2" customFormat="1" ht="33" customHeight="1">
      <c r="A223" s="38"/>
      <c r="B223" s="39"/>
      <c r="C223" s="236" t="s">
        <v>198</v>
      </c>
      <c r="D223" s="236" t="s">
        <v>138</v>
      </c>
      <c r="E223" s="237" t="s">
        <v>254</v>
      </c>
      <c r="F223" s="238" t="s">
        <v>255</v>
      </c>
      <c r="G223" s="239" t="s">
        <v>1</v>
      </c>
      <c r="H223" s="240">
        <v>287.13999999999999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44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141</v>
      </c>
      <c r="AT223" s="248" t="s">
        <v>138</v>
      </c>
      <c r="AU223" s="248" t="s">
        <v>87</v>
      </c>
      <c r="AY223" s="17" t="s">
        <v>135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141</v>
      </c>
      <c r="BK223" s="249">
        <f>ROUND(I223*H223,2)</f>
        <v>0</v>
      </c>
      <c r="BL223" s="17" t="s">
        <v>141</v>
      </c>
      <c r="BM223" s="248" t="s">
        <v>256</v>
      </c>
    </row>
    <row r="224" s="2" customFormat="1">
      <c r="A224" s="38"/>
      <c r="B224" s="39"/>
      <c r="C224" s="40"/>
      <c r="D224" s="250" t="s">
        <v>142</v>
      </c>
      <c r="E224" s="40"/>
      <c r="F224" s="251" t="s">
        <v>255</v>
      </c>
      <c r="G224" s="40"/>
      <c r="H224" s="40"/>
      <c r="I224" s="144"/>
      <c r="J224" s="40"/>
      <c r="K224" s="40"/>
      <c r="L224" s="44"/>
      <c r="M224" s="252"/>
      <c r="N224" s="25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142</v>
      </c>
      <c r="AU224" s="17" t="s">
        <v>87</v>
      </c>
    </row>
    <row r="225" s="2" customFormat="1" ht="16.5" customHeight="1">
      <c r="A225" s="38"/>
      <c r="B225" s="39"/>
      <c r="C225" s="236" t="s">
        <v>257</v>
      </c>
      <c r="D225" s="236" t="s">
        <v>138</v>
      </c>
      <c r="E225" s="237" t="s">
        <v>258</v>
      </c>
      <c r="F225" s="238" t="s">
        <v>259</v>
      </c>
      <c r="G225" s="239" t="s">
        <v>1</v>
      </c>
      <c r="H225" s="240">
        <v>143.56999999999999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44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141</v>
      </c>
      <c r="AT225" s="248" t="s">
        <v>138</v>
      </c>
      <c r="AU225" s="248" t="s">
        <v>87</v>
      </c>
      <c r="AY225" s="17" t="s">
        <v>135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141</v>
      </c>
      <c r="BK225" s="249">
        <f>ROUND(I225*H225,2)</f>
        <v>0</v>
      </c>
      <c r="BL225" s="17" t="s">
        <v>141</v>
      </c>
      <c r="BM225" s="248" t="s">
        <v>260</v>
      </c>
    </row>
    <row r="226" s="2" customFormat="1">
      <c r="A226" s="38"/>
      <c r="B226" s="39"/>
      <c r="C226" s="40"/>
      <c r="D226" s="250" t="s">
        <v>142</v>
      </c>
      <c r="E226" s="40"/>
      <c r="F226" s="251" t="s">
        <v>259</v>
      </c>
      <c r="G226" s="40"/>
      <c r="H226" s="40"/>
      <c r="I226" s="144"/>
      <c r="J226" s="40"/>
      <c r="K226" s="40"/>
      <c r="L226" s="44"/>
      <c r="M226" s="252"/>
      <c r="N226" s="25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87</v>
      </c>
    </row>
    <row r="227" s="2" customFormat="1" ht="16.5" customHeight="1">
      <c r="A227" s="38"/>
      <c r="B227" s="39"/>
      <c r="C227" s="236" t="s">
        <v>201</v>
      </c>
      <c r="D227" s="236" t="s">
        <v>138</v>
      </c>
      <c r="E227" s="237" t="s">
        <v>261</v>
      </c>
      <c r="F227" s="238" t="s">
        <v>262</v>
      </c>
      <c r="G227" s="239" t="s">
        <v>1</v>
      </c>
      <c r="H227" s="240">
        <v>14.800000000000001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44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141</v>
      </c>
      <c r="AT227" s="248" t="s">
        <v>138</v>
      </c>
      <c r="AU227" s="248" t="s">
        <v>87</v>
      </c>
      <c r="AY227" s="17" t="s">
        <v>135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141</v>
      </c>
      <c r="BK227" s="249">
        <f>ROUND(I227*H227,2)</f>
        <v>0</v>
      </c>
      <c r="BL227" s="17" t="s">
        <v>141</v>
      </c>
      <c r="BM227" s="248" t="s">
        <v>263</v>
      </c>
    </row>
    <row r="228" s="2" customFormat="1">
      <c r="A228" s="38"/>
      <c r="B228" s="39"/>
      <c r="C228" s="40"/>
      <c r="D228" s="250" t="s">
        <v>142</v>
      </c>
      <c r="E228" s="40"/>
      <c r="F228" s="251" t="s">
        <v>262</v>
      </c>
      <c r="G228" s="40"/>
      <c r="H228" s="40"/>
      <c r="I228" s="144"/>
      <c r="J228" s="40"/>
      <c r="K228" s="40"/>
      <c r="L228" s="44"/>
      <c r="M228" s="252"/>
      <c r="N228" s="25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87</v>
      </c>
    </row>
    <row r="229" s="2" customFormat="1" ht="21.75" customHeight="1">
      <c r="A229" s="38"/>
      <c r="B229" s="39"/>
      <c r="C229" s="236" t="s">
        <v>264</v>
      </c>
      <c r="D229" s="236" t="s">
        <v>138</v>
      </c>
      <c r="E229" s="237" t="s">
        <v>265</v>
      </c>
      <c r="F229" s="238" t="s">
        <v>266</v>
      </c>
      <c r="G229" s="239" t="s">
        <v>1</v>
      </c>
      <c r="H229" s="240">
        <v>29.600000000000001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44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141</v>
      </c>
      <c r="AT229" s="248" t="s">
        <v>138</v>
      </c>
      <c r="AU229" s="248" t="s">
        <v>87</v>
      </c>
      <c r="AY229" s="17" t="s">
        <v>135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141</v>
      </c>
      <c r="BK229" s="249">
        <f>ROUND(I229*H229,2)</f>
        <v>0</v>
      </c>
      <c r="BL229" s="17" t="s">
        <v>141</v>
      </c>
      <c r="BM229" s="248" t="s">
        <v>161</v>
      </c>
    </row>
    <row r="230" s="2" customFormat="1">
      <c r="A230" s="38"/>
      <c r="B230" s="39"/>
      <c r="C230" s="40"/>
      <c r="D230" s="250" t="s">
        <v>142</v>
      </c>
      <c r="E230" s="40"/>
      <c r="F230" s="251" t="s">
        <v>266</v>
      </c>
      <c r="G230" s="40"/>
      <c r="H230" s="40"/>
      <c r="I230" s="144"/>
      <c r="J230" s="40"/>
      <c r="K230" s="40"/>
      <c r="L230" s="44"/>
      <c r="M230" s="252"/>
      <c r="N230" s="25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142</v>
      </c>
      <c r="AU230" s="17" t="s">
        <v>87</v>
      </c>
    </row>
    <row r="231" s="2" customFormat="1" ht="16.5" customHeight="1">
      <c r="A231" s="38"/>
      <c r="B231" s="39"/>
      <c r="C231" s="236" t="s">
        <v>206</v>
      </c>
      <c r="D231" s="236" t="s">
        <v>138</v>
      </c>
      <c r="E231" s="237" t="s">
        <v>267</v>
      </c>
      <c r="F231" s="238" t="s">
        <v>268</v>
      </c>
      <c r="G231" s="239" t="s">
        <v>1</v>
      </c>
      <c r="H231" s="240">
        <v>14.800000000000001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44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141</v>
      </c>
      <c r="AT231" s="248" t="s">
        <v>138</v>
      </c>
      <c r="AU231" s="248" t="s">
        <v>87</v>
      </c>
      <c r="AY231" s="17" t="s">
        <v>135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141</v>
      </c>
      <c r="BK231" s="249">
        <f>ROUND(I231*H231,2)</f>
        <v>0</v>
      </c>
      <c r="BL231" s="17" t="s">
        <v>141</v>
      </c>
      <c r="BM231" s="248" t="s">
        <v>223</v>
      </c>
    </row>
    <row r="232" s="2" customFormat="1">
      <c r="A232" s="38"/>
      <c r="B232" s="39"/>
      <c r="C232" s="40"/>
      <c r="D232" s="250" t="s">
        <v>142</v>
      </c>
      <c r="E232" s="40"/>
      <c r="F232" s="251" t="s">
        <v>268</v>
      </c>
      <c r="G232" s="40"/>
      <c r="H232" s="40"/>
      <c r="I232" s="144"/>
      <c r="J232" s="40"/>
      <c r="K232" s="40"/>
      <c r="L232" s="44"/>
      <c r="M232" s="252"/>
      <c r="N232" s="25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87</v>
      </c>
    </row>
    <row r="233" s="2" customFormat="1" ht="21.75" customHeight="1">
      <c r="A233" s="38"/>
      <c r="B233" s="39"/>
      <c r="C233" s="236" t="s">
        <v>269</v>
      </c>
      <c r="D233" s="236" t="s">
        <v>138</v>
      </c>
      <c r="E233" s="237" t="s">
        <v>270</v>
      </c>
      <c r="F233" s="238" t="s">
        <v>271</v>
      </c>
      <c r="G233" s="239" t="s">
        <v>1</v>
      </c>
      <c r="H233" s="240">
        <v>1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44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141</v>
      </c>
      <c r="AT233" s="248" t="s">
        <v>138</v>
      </c>
      <c r="AU233" s="248" t="s">
        <v>87</v>
      </c>
      <c r="AY233" s="17" t="s">
        <v>135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141</v>
      </c>
      <c r="BK233" s="249">
        <f>ROUND(I233*H233,2)</f>
        <v>0</v>
      </c>
      <c r="BL233" s="17" t="s">
        <v>141</v>
      </c>
      <c r="BM233" s="248" t="s">
        <v>272</v>
      </c>
    </row>
    <row r="234" s="2" customFormat="1">
      <c r="A234" s="38"/>
      <c r="B234" s="39"/>
      <c r="C234" s="40"/>
      <c r="D234" s="250" t="s">
        <v>142</v>
      </c>
      <c r="E234" s="40"/>
      <c r="F234" s="251" t="s">
        <v>271</v>
      </c>
      <c r="G234" s="40"/>
      <c r="H234" s="40"/>
      <c r="I234" s="144"/>
      <c r="J234" s="40"/>
      <c r="K234" s="40"/>
      <c r="L234" s="44"/>
      <c r="M234" s="252"/>
      <c r="N234" s="25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142</v>
      </c>
      <c r="AU234" s="17" t="s">
        <v>87</v>
      </c>
    </row>
    <row r="235" s="12" customFormat="1" ht="22.8" customHeight="1">
      <c r="A235" s="12"/>
      <c r="B235" s="220"/>
      <c r="C235" s="221"/>
      <c r="D235" s="222" t="s">
        <v>76</v>
      </c>
      <c r="E235" s="234" t="s">
        <v>273</v>
      </c>
      <c r="F235" s="234" t="s">
        <v>274</v>
      </c>
      <c r="G235" s="221"/>
      <c r="H235" s="221"/>
      <c r="I235" s="224"/>
      <c r="J235" s="235">
        <f>BK235</f>
        <v>0</v>
      </c>
      <c r="K235" s="221"/>
      <c r="L235" s="226"/>
      <c r="M235" s="227"/>
      <c r="N235" s="228"/>
      <c r="O235" s="228"/>
      <c r="P235" s="229">
        <f>SUM(P236:P255)</f>
        <v>0</v>
      </c>
      <c r="Q235" s="228"/>
      <c r="R235" s="229">
        <f>SUM(R236:R255)</f>
        <v>0</v>
      </c>
      <c r="S235" s="228"/>
      <c r="T235" s="230">
        <f>SUM(T236:T255)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1" t="s">
        <v>85</v>
      </c>
      <c r="AT235" s="232" t="s">
        <v>76</v>
      </c>
      <c r="AU235" s="232" t="s">
        <v>85</v>
      </c>
      <c r="AY235" s="231" t="s">
        <v>135</v>
      </c>
      <c r="BK235" s="233">
        <f>SUM(BK236:BK255)</f>
        <v>0</v>
      </c>
    </row>
    <row r="236" s="2" customFormat="1" ht="21.75" customHeight="1">
      <c r="A236" s="38"/>
      <c r="B236" s="39"/>
      <c r="C236" s="236" t="s">
        <v>210</v>
      </c>
      <c r="D236" s="236" t="s">
        <v>138</v>
      </c>
      <c r="E236" s="237" t="s">
        <v>275</v>
      </c>
      <c r="F236" s="238" t="s">
        <v>276</v>
      </c>
      <c r="G236" s="239" t="s">
        <v>1</v>
      </c>
      <c r="H236" s="240">
        <v>2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44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141</v>
      </c>
      <c r="AT236" s="248" t="s">
        <v>138</v>
      </c>
      <c r="AU236" s="248" t="s">
        <v>87</v>
      </c>
      <c r="AY236" s="17" t="s">
        <v>135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141</v>
      </c>
      <c r="BK236" s="249">
        <f>ROUND(I236*H236,2)</f>
        <v>0</v>
      </c>
      <c r="BL236" s="17" t="s">
        <v>141</v>
      </c>
      <c r="BM236" s="248" t="s">
        <v>277</v>
      </c>
    </row>
    <row r="237" s="2" customFormat="1">
      <c r="A237" s="38"/>
      <c r="B237" s="39"/>
      <c r="C237" s="40"/>
      <c r="D237" s="250" t="s">
        <v>142</v>
      </c>
      <c r="E237" s="40"/>
      <c r="F237" s="251" t="s">
        <v>276</v>
      </c>
      <c r="G237" s="40"/>
      <c r="H237" s="40"/>
      <c r="I237" s="144"/>
      <c r="J237" s="40"/>
      <c r="K237" s="40"/>
      <c r="L237" s="44"/>
      <c r="M237" s="252"/>
      <c r="N237" s="25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142</v>
      </c>
      <c r="AU237" s="17" t="s">
        <v>87</v>
      </c>
    </row>
    <row r="238" s="2" customFormat="1" ht="21.75" customHeight="1">
      <c r="A238" s="38"/>
      <c r="B238" s="39"/>
      <c r="C238" s="236" t="s">
        <v>278</v>
      </c>
      <c r="D238" s="236" t="s">
        <v>138</v>
      </c>
      <c r="E238" s="237" t="s">
        <v>279</v>
      </c>
      <c r="F238" s="238" t="s">
        <v>280</v>
      </c>
      <c r="G238" s="239" t="s">
        <v>1</v>
      </c>
      <c r="H238" s="240">
        <v>4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44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141</v>
      </c>
      <c r="AT238" s="248" t="s">
        <v>138</v>
      </c>
      <c r="AU238" s="248" t="s">
        <v>87</v>
      </c>
      <c r="AY238" s="17" t="s">
        <v>135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141</v>
      </c>
      <c r="BK238" s="249">
        <f>ROUND(I238*H238,2)</f>
        <v>0</v>
      </c>
      <c r="BL238" s="17" t="s">
        <v>141</v>
      </c>
      <c r="BM238" s="248" t="s">
        <v>281</v>
      </c>
    </row>
    <row r="239" s="2" customFormat="1">
      <c r="A239" s="38"/>
      <c r="B239" s="39"/>
      <c r="C239" s="40"/>
      <c r="D239" s="250" t="s">
        <v>142</v>
      </c>
      <c r="E239" s="40"/>
      <c r="F239" s="251" t="s">
        <v>280</v>
      </c>
      <c r="G239" s="40"/>
      <c r="H239" s="40"/>
      <c r="I239" s="144"/>
      <c r="J239" s="40"/>
      <c r="K239" s="40"/>
      <c r="L239" s="44"/>
      <c r="M239" s="252"/>
      <c r="N239" s="25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87</v>
      </c>
    </row>
    <row r="240" s="2" customFormat="1" ht="21.75" customHeight="1">
      <c r="A240" s="38"/>
      <c r="B240" s="39"/>
      <c r="C240" s="236" t="s">
        <v>213</v>
      </c>
      <c r="D240" s="236" t="s">
        <v>138</v>
      </c>
      <c r="E240" s="237" t="s">
        <v>282</v>
      </c>
      <c r="F240" s="238" t="s">
        <v>283</v>
      </c>
      <c r="G240" s="239" t="s">
        <v>1</v>
      </c>
      <c r="H240" s="240">
        <v>22.648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44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141</v>
      </c>
      <c r="AT240" s="248" t="s">
        <v>138</v>
      </c>
      <c r="AU240" s="248" t="s">
        <v>87</v>
      </c>
      <c r="AY240" s="17" t="s">
        <v>135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141</v>
      </c>
      <c r="BK240" s="249">
        <f>ROUND(I240*H240,2)</f>
        <v>0</v>
      </c>
      <c r="BL240" s="17" t="s">
        <v>141</v>
      </c>
      <c r="BM240" s="248" t="s">
        <v>284</v>
      </c>
    </row>
    <row r="241" s="2" customFormat="1">
      <c r="A241" s="38"/>
      <c r="B241" s="39"/>
      <c r="C241" s="40"/>
      <c r="D241" s="250" t="s">
        <v>142</v>
      </c>
      <c r="E241" s="40"/>
      <c r="F241" s="251" t="s">
        <v>283</v>
      </c>
      <c r="G241" s="40"/>
      <c r="H241" s="40"/>
      <c r="I241" s="144"/>
      <c r="J241" s="40"/>
      <c r="K241" s="40"/>
      <c r="L241" s="44"/>
      <c r="M241" s="252"/>
      <c r="N241" s="25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142</v>
      </c>
      <c r="AU241" s="17" t="s">
        <v>87</v>
      </c>
    </row>
    <row r="242" s="14" customFormat="1">
      <c r="A242" s="14"/>
      <c r="B242" s="264"/>
      <c r="C242" s="265"/>
      <c r="D242" s="250" t="s">
        <v>167</v>
      </c>
      <c r="E242" s="266" t="s">
        <v>1</v>
      </c>
      <c r="F242" s="267" t="s">
        <v>285</v>
      </c>
      <c r="G242" s="265"/>
      <c r="H242" s="268">
        <v>22.648</v>
      </c>
      <c r="I242" s="269"/>
      <c r="J242" s="265"/>
      <c r="K242" s="265"/>
      <c r="L242" s="270"/>
      <c r="M242" s="271"/>
      <c r="N242" s="272"/>
      <c r="O242" s="272"/>
      <c r="P242" s="272"/>
      <c r="Q242" s="272"/>
      <c r="R242" s="272"/>
      <c r="S242" s="272"/>
      <c r="T242" s="27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4" t="s">
        <v>167</v>
      </c>
      <c r="AU242" s="274" t="s">
        <v>87</v>
      </c>
      <c r="AV242" s="14" t="s">
        <v>87</v>
      </c>
      <c r="AW242" s="14" t="s">
        <v>34</v>
      </c>
      <c r="AX242" s="14" t="s">
        <v>77</v>
      </c>
      <c r="AY242" s="274" t="s">
        <v>135</v>
      </c>
    </row>
    <row r="243" s="15" customFormat="1">
      <c r="A243" s="15"/>
      <c r="B243" s="275"/>
      <c r="C243" s="276"/>
      <c r="D243" s="250" t="s">
        <v>167</v>
      </c>
      <c r="E243" s="277" t="s">
        <v>1</v>
      </c>
      <c r="F243" s="278" t="s">
        <v>173</v>
      </c>
      <c r="G243" s="276"/>
      <c r="H243" s="279">
        <v>22.648</v>
      </c>
      <c r="I243" s="280"/>
      <c r="J243" s="276"/>
      <c r="K243" s="276"/>
      <c r="L243" s="281"/>
      <c r="M243" s="282"/>
      <c r="N243" s="283"/>
      <c r="O243" s="283"/>
      <c r="P243" s="283"/>
      <c r="Q243" s="283"/>
      <c r="R243" s="283"/>
      <c r="S243" s="283"/>
      <c r="T243" s="28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5" t="s">
        <v>167</v>
      </c>
      <c r="AU243" s="285" t="s">
        <v>87</v>
      </c>
      <c r="AV243" s="15" t="s">
        <v>141</v>
      </c>
      <c r="AW243" s="15" t="s">
        <v>34</v>
      </c>
      <c r="AX243" s="15" t="s">
        <v>85</v>
      </c>
      <c r="AY243" s="285" t="s">
        <v>135</v>
      </c>
    </row>
    <row r="244" s="2" customFormat="1" ht="44.25" customHeight="1">
      <c r="A244" s="38"/>
      <c r="B244" s="39"/>
      <c r="C244" s="236" t="s">
        <v>286</v>
      </c>
      <c r="D244" s="236" t="s">
        <v>138</v>
      </c>
      <c r="E244" s="237" t="s">
        <v>287</v>
      </c>
      <c r="F244" s="238" t="s">
        <v>288</v>
      </c>
      <c r="G244" s="239" t="s">
        <v>1</v>
      </c>
      <c r="H244" s="240">
        <v>14.775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44</v>
      </c>
      <c r="O244" s="91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141</v>
      </c>
      <c r="AT244" s="248" t="s">
        <v>138</v>
      </c>
      <c r="AU244" s="248" t="s">
        <v>87</v>
      </c>
      <c r="AY244" s="17" t="s">
        <v>135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141</v>
      </c>
      <c r="BK244" s="249">
        <f>ROUND(I244*H244,2)</f>
        <v>0</v>
      </c>
      <c r="BL244" s="17" t="s">
        <v>141</v>
      </c>
      <c r="BM244" s="248" t="s">
        <v>289</v>
      </c>
    </row>
    <row r="245" s="2" customFormat="1">
      <c r="A245" s="38"/>
      <c r="B245" s="39"/>
      <c r="C245" s="40"/>
      <c r="D245" s="250" t="s">
        <v>142</v>
      </c>
      <c r="E245" s="40"/>
      <c r="F245" s="251" t="s">
        <v>288</v>
      </c>
      <c r="G245" s="40"/>
      <c r="H245" s="40"/>
      <c r="I245" s="144"/>
      <c r="J245" s="40"/>
      <c r="K245" s="40"/>
      <c r="L245" s="44"/>
      <c r="M245" s="252"/>
      <c r="N245" s="25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142</v>
      </c>
      <c r="AU245" s="17" t="s">
        <v>87</v>
      </c>
    </row>
    <row r="246" s="14" customFormat="1">
      <c r="A246" s="14"/>
      <c r="B246" s="264"/>
      <c r="C246" s="265"/>
      <c r="D246" s="250" t="s">
        <v>167</v>
      </c>
      <c r="E246" s="266" t="s">
        <v>1</v>
      </c>
      <c r="F246" s="267" t="s">
        <v>290</v>
      </c>
      <c r="G246" s="265"/>
      <c r="H246" s="268">
        <v>14.775</v>
      </c>
      <c r="I246" s="269"/>
      <c r="J246" s="265"/>
      <c r="K246" s="265"/>
      <c r="L246" s="270"/>
      <c r="M246" s="271"/>
      <c r="N246" s="272"/>
      <c r="O246" s="272"/>
      <c r="P246" s="272"/>
      <c r="Q246" s="272"/>
      <c r="R246" s="272"/>
      <c r="S246" s="272"/>
      <c r="T246" s="27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4" t="s">
        <v>167</v>
      </c>
      <c r="AU246" s="274" t="s">
        <v>87</v>
      </c>
      <c r="AV246" s="14" t="s">
        <v>87</v>
      </c>
      <c r="AW246" s="14" t="s">
        <v>34</v>
      </c>
      <c r="AX246" s="14" t="s">
        <v>77</v>
      </c>
      <c r="AY246" s="274" t="s">
        <v>135</v>
      </c>
    </row>
    <row r="247" s="15" customFormat="1">
      <c r="A247" s="15"/>
      <c r="B247" s="275"/>
      <c r="C247" s="276"/>
      <c r="D247" s="250" t="s">
        <v>167</v>
      </c>
      <c r="E247" s="277" t="s">
        <v>1</v>
      </c>
      <c r="F247" s="278" t="s">
        <v>173</v>
      </c>
      <c r="G247" s="276"/>
      <c r="H247" s="279">
        <v>14.775</v>
      </c>
      <c r="I247" s="280"/>
      <c r="J247" s="276"/>
      <c r="K247" s="276"/>
      <c r="L247" s="281"/>
      <c r="M247" s="282"/>
      <c r="N247" s="283"/>
      <c r="O247" s="283"/>
      <c r="P247" s="283"/>
      <c r="Q247" s="283"/>
      <c r="R247" s="283"/>
      <c r="S247" s="283"/>
      <c r="T247" s="28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85" t="s">
        <v>167</v>
      </c>
      <c r="AU247" s="285" t="s">
        <v>87</v>
      </c>
      <c r="AV247" s="15" t="s">
        <v>141</v>
      </c>
      <c r="AW247" s="15" t="s">
        <v>34</v>
      </c>
      <c r="AX247" s="15" t="s">
        <v>85</v>
      </c>
      <c r="AY247" s="285" t="s">
        <v>135</v>
      </c>
    </row>
    <row r="248" s="2" customFormat="1" ht="33" customHeight="1">
      <c r="A248" s="38"/>
      <c r="B248" s="39"/>
      <c r="C248" s="236" t="s">
        <v>217</v>
      </c>
      <c r="D248" s="236" t="s">
        <v>138</v>
      </c>
      <c r="E248" s="237" t="s">
        <v>291</v>
      </c>
      <c r="F248" s="238" t="s">
        <v>292</v>
      </c>
      <c r="G248" s="239" t="s">
        <v>1</v>
      </c>
      <c r="H248" s="240">
        <v>15.298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44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141</v>
      </c>
      <c r="AT248" s="248" t="s">
        <v>138</v>
      </c>
      <c r="AU248" s="248" t="s">
        <v>87</v>
      </c>
      <c r="AY248" s="17" t="s">
        <v>135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141</v>
      </c>
      <c r="BK248" s="249">
        <f>ROUND(I248*H248,2)</f>
        <v>0</v>
      </c>
      <c r="BL248" s="17" t="s">
        <v>141</v>
      </c>
      <c r="BM248" s="248" t="s">
        <v>293</v>
      </c>
    </row>
    <row r="249" s="2" customFormat="1">
      <c r="A249" s="38"/>
      <c r="B249" s="39"/>
      <c r="C249" s="40"/>
      <c r="D249" s="250" t="s">
        <v>142</v>
      </c>
      <c r="E249" s="40"/>
      <c r="F249" s="251" t="s">
        <v>292</v>
      </c>
      <c r="G249" s="40"/>
      <c r="H249" s="40"/>
      <c r="I249" s="144"/>
      <c r="J249" s="40"/>
      <c r="K249" s="40"/>
      <c r="L249" s="44"/>
      <c r="M249" s="252"/>
      <c r="N249" s="25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87</v>
      </c>
    </row>
    <row r="250" s="2" customFormat="1" ht="33" customHeight="1">
      <c r="A250" s="38"/>
      <c r="B250" s="39"/>
      <c r="C250" s="236" t="s">
        <v>294</v>
      </c>
      <c r="D250" s="236" t="s">
        <v>138</v>
      </c>
      <c r="E250" s="237" t="s">
        <v>295</v>
      </c>
      <c r="F250" s="238" t="s">
        <v>296</v>
      </c>
      <c r="G250" s="239" t="s">
        <v>1</v>
      </c>
      <c r="H250" s="240">
        <v>163.642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44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141</v>
      </c>
      <c r="AT250" s="248" t="s">
        <v>138</v>
      </c>
      <c r="AU250" s="248" t="s">
        <v>87</v>
      </c>
      <c r="AY250" s="17" t="s">
        <v>135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141</v>
      </c>
      <c r="BK250" s="249">
        <f>ROUND(I250*H250,2)</f>
        <v>0</v>
      </c>
      <c r="BL250" s="17" t="s">
        <v>141</v>
      </c>
      <c r="BM250" s="248" t="s">
        <v>297</v>
      </c>
    </row>
    <row r="251" s="2" customFormat="1">
      <c r="A251" s="38"/>
      <c r="B251" s="39"/>
      <c r="C251" s="40"/>
      <c r="D251" s="250" t="s">
        <v>142</v>
      </c>
      <c r="E251" s="40"/>
      <c r="F251" s="251" t="s">
        <v>296</v>
      </c>
      <c r="G251" s="40"/>
      <c r="H251" s="40"/>
      <c r="I251" s="144"/>
      <c r="J251" s="40"/>
      <c r="K251" s="40"/>
      <c r="L251" s="44"/>
      <c r="M251" s="252"/>
      <c r="N251" s="25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87</v>
      </c>
    </row>
    <row r="252" s="2" customFormat="1" ht="16.5" customHeight="1">
      <c r="A252" s="38"/>
      <c r="B252" s="39"/>
      <c r="C252" s="236" t="s">
        <v>222</v>
      </c>
      <c r="D252" s="236" t="s">
        <v>138</v>
      </c>
      <c r="E252" s="237" t="s">
        <v>298</v>
      </c>
      <c r="F252" s="238" t="s">
        <v>299</v>
      </c>
      <c r="G252" s="239" t="s">
        <v>1</v>
      </c>
      <c r="H252" s="240">
        <v>1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44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141</v>
      </c>
      <c r="AT252" s="248" t="s">
        <v>138</v>
      </c>
      <c r="AU252" s="248" t="s">
        <v>87</v>
      </c>
      <c r="AY252" s="17" t="s">
        <v>135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141</v>
      </c>
      <c r="BK252" s="249">
        <f>ROUND(I252*H252,2)</f>
        <v>0</v>
      </c>
      <c r="BL252" s="17" t="s">
        <v>141</v>
      </c>
      <c r="BM252" s="248" t="s">
        <v>300</v>
      </c>
    </row>
    <row r="253" s="2" customFormat="1">
      <c r="A253" s="38"/>
      <c r="B253" s="39"/>
      <c r="C253" s="40"/>
      <c r="D253" s="250" t="s">
        <v>142</v>
      </c>
      <c r="E253" s="40"/>
      <c r="F253" s="251" t="s">
        <v>299</v>
      </c>
      <c r="G253" s="40"/>
      <c r="H253" s="40"/>
      <c r="I253" s="144"/>
      <c r="J253" s="40"/>
      <c r="K253" s="40"/>
      <c r="L253" s="44"/>
      <c r="M253" s="252"/>
      <c r="N253" s="25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142</v>
      </c>
      <c r="AU253" s="17" t="s">
        <v>87</v>
      </c>
    </row>
    <row r="254" s="2" customFormat="1" ht="16.5" customHeight="1">
      <c r="A254" s="38"/>
      <c r="B254" s="39"/>
      <c r="C254" s="236" t="s">
        <v>301</v>
      </c>
      <c r="D254" s="236" t="s">
        <v>138</v>
      </c>
      <c r="E254" s="237" t="s">
        <v>302</v>
      </c>
      <c r="F254" s="238" t="s">
        <v>303</v>
      </c>
      <c r="G254" s="239" t="s">
        <v>1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44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141</v>
      </c>
      <c r="AT254" s="248" t="s">
        <v>138</v>
      </c>
      <c r="AU254" s="248" t="s">
        <v>87</v>
      </c>
      <c r="AY254" s="17" t="s">
        <v>135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141</v>
      </c>
      <c r="BK254" s="249">
        <f>ROUND(I254*H254,2)</f>
        <v>0</v>
      </c>
      <c r="BL254" s="17" t="s">
        <v>141</v>
      </c>
      <c r="BM254" s="248" t="s">
        <v>304</v>
      </c>
    </row>
    <row r="255" s="2" customFormat="1">
      <c r="A255" s="38"/>
      <c r="B255" s="39"/>
      <c r="C255" s="40"/>
      <c r="D255" s="250" t="s">
        <v>142</v>
      </c>
      <c r="E255" s="40"/>
      <c r="F255" s="251" t="s">
        <v>303</v>
      </c>
      <c r="G255" s="40"/>
      <c r="H255" s="40"/>
      <c r="I255" s="144"/>
      <c r="J255" s="40"/>
      <c r="K255" s="40"/>
      <c r="L255" s="44"/>
      <c r="M255" s="252"/>
      <c r="N255" s="25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87</v>
      </c>
    </row>
    <row r="256" s="12" customFormat="1" ht="22.8" customHeight="1">
      <c r="A256" s="12"/>
      <c r="B256" s="220"/>
      <c r="C256" s="221"/>
      <c r="D256" s="222" t="s">
        <v>76</v>
      </c>
      <c r="E256" s="234" t="s">
        <v>305</v>
      </c>
      <c r="F256" s="234" t="s">
        <v>306</v>
      </c>
      <c r="G256" s="221"/>
      <c r="H256" s="221"/>
      <c r="I256" s="224"/>
      <c r="J256" s="235">
        <f>BK256</f>
        <v>0</v>
      </c>
      <c r="K256" s="221"/>
      <c r="L256" s="226"/>
      <c r="M256" s="227"/>
      <c r="N256" s="228"/>
      <c r="O256" s="228"/>
      <c r="P256" s="229">
        <f>SUM(P257:P258)</f>
        <v>0</v>
      </c>
      <c r="Q256" s="228"/>
      <c r="R256" s="229">
        <f>SUM(R257:R258)</f>
        <v>0</v>
      </c>
      <c r="S256" s="228"/>
      <c r="T256" s="230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1" t="s">
        <v>85</v>
      </c>
      <c r="AT256" s="232" t="s">
        <v>76</v>
      </c>
      <c r="AU256" s="232" t="s">
        <v>85</v>
      </c>
      <c r="AY256" s="231" t="s">
        <v>135</v>
      </c>
      <c r="BK256" s="233">
        <f>SUM(BK257:BK258)</f>
        <v>0</v>
      </c>
    </row>
    <row r="257" s="2" customFormat="1" ht="21.75" customHeight="1">
      <c r="A257" s="38"/>
      <c r="B257" s="39"/>
      <c r="C257" s="236" t="s">
        <v>227</v>
      </c>
      <c r="D257" s="236" t="s">
        <v>138</v>
      </c>
      <c r="E257" s="237" t="s">
        <v>307</v>
      </c>
      <c r="F257" s="238" t="s">
        <v>308</v>
      </c>
      <c r="G257" s="239" t="s">
        <v>1</v>
      </c>
      <c r="H257" s="240">
        <v>13.379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44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141</v>
      </c>
      <c r="AT257" s="248" t="s">
        <v>138</v>
      </c>
      <c r="AU257" s="248" t="s">
        <v>87</v>
      </c>
      <c r="AY257" s="17" t="s">
        <v>135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141</v>
      </c>
      <c r="BK257" s="249">
        <f>ROUND(I257*H257,2)</f>
        <v>0</v>
      </c>
      <c r="BL257" s="17" t="s">
        <v>141</v>
      </c>
      <c r="BM257" s="248" t="s">
        <v>309</v>
      </c>
    </row>
    <row r="258" s="2" customFormat="1">
      <c r="A258" s="38"/>
      <c r="B258" s="39"/>
      <c r="C258" s="40"/>
      <c r="D258" s="250" t="s">
        <v>142</v>
      </c>
      <c r="E258" s="40"/>
      <c r="F258" s="251" t="s">
        <v>308</v>
      </c>
      <c r="G258" s="40"/>
      <c r="H258" s="40"/>
      <c r="I258" s="144"/>
      <c r="J258" s="40"/>
      <c r="K258" s="40"/>
      <c r="L258" s="44"/>
      <c r="M258" s="252"/>
      <c r="N258" s="25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142</v>
      </c>
      <c r="AU258" s="17" t="s">
        <v>87</v>
      </c>
    </row>
    <row r="259" s="12" customFormat="1" ht="22.8" customHeight="1">
      <c r="A259" s="12"/>
      <c r="B259" s="220"/>
      <c r="C259" s="221"/>
      <c r="D259" s="222" t="s">
        <v>76</v>
      </c>
      <c r="E259" s="234" t="s">
        <v>310</v>
      </c>
      <c r="F259" s="234" t="s">
        <v>311</v>
      </c>
      <c r="G259" s="221"/>
      <c r="H259" s="221"/>
      <c r="I259" s="224"/>
      <c r="J259" s="235">
        <f>BK259</f>
        <v>0</v>
      </c>
      <c r="K259" s="221"/>
      <c r="L259" s="226"/>
      <c r="M259" s="227"/>
      <c r="N259" s="228"/>
      <c r="O259" s="228"/>
      <c r="P259" s="229">
        <f>SUM(P260:P275)</f>
        <v>0</v>
      </c>
      <c r="Q259" s="228"/>
      <c r="R259" s="229">
        <f>SUM(R260:R275)</f>
        <v>0</v>
      </c>
      <c r="S259" s="228"/>
      <c r="T259" s="230">
        <f>SUM(T260:T275)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1" t="s">
        <v>87</v>
      </c>
      <c r="AT259" s="232" t="s">
        <v>76</v>
      </c>
      <c r="AU259" s="232" t="s">
        <v>85</v>
      </c>
      <c r="AY259" s="231" t="s">
        <v>135</v>
      </c>
      <c r="BK259" s="233">
        <f>SUM(BK260:BK275)</f>
        <v>0</v>
      </c>
    </row>
    <row r="260" s="2" customFormat="1" ht="21.75" customHeight="1">
      <c r="A260" s="38"/>
      <c r="B260" s="39"/>
      <c r="C260" s="236" t="s">
        <v>312</v>
      </c>
      <c r="D260" s="236" t="s">
        <v>138</v>
      </c>
      <c r="E260" s="237" t="s">
        <v>313</v>
      </c>
      <c r="F260" s="238" t="s">
        <v>314</v>
      </c>
      <c r="G260" s="239" t="s">
        <v>1</v>
      </c>
      <c r="H260" s="240">
        <v>142.74799999999999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44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176</v>
      </c>
      <c r="AT260" s="248" t="s">
        <v>138</v>
      </c>
      <c r="AU260" s="248" t="s">
        <v>87</v>
      </c>
      <c r="AY260" s="17" t="s">
        <v>135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141</v>
      </c>
      <c r="BK260" s="249">
        <f>ROUND(I260*H260,2)</f>
        <v>0</v>
      </c>
      <c r="BL260" s="17" t="s">
        <v>176</v>
      </c>
      <c r="BM260" s="248" t="s">
        <v>315</v>
      </c>
    </row>
    <row r="261" s="2" customFormat="1">
      <c r="A261" s="38"/>
      <c r="B261" s="39"/>
      <c r="C261" s="40"/>
      <c r="D261" s="250" t="s">
        <v>142</v>
      </c>
      <c r="E261" s="40"/>
      <c r="F261" s="251" t="s">
        <v>314</v>
      </c>
      <c r="G261" s="40"/>
      <c r="H261" s="40"/>
      <c r="I261" s="144"/>
      <c r="J261" s="40"/>
      <c r="K261" s="40"/>
      <c r="L261" s="44"/>
      <c r="M261" s="252"/>
      <c r="N261" s="25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87</v>
      </c>
    </row>
    <row r="262" s="2" customFormat="1" ht="33" customHeight="1">
      <c r="A262" s="38"/>
      <c r="B262" s="39"/>
      <c r="C262" s="236" t="s">
        <v>231</v>
      </c>
      <c r="D262" s="236" t="s">
        <v>138</v>
      </c>
      <c r="E262" s="237" t="s">
        <v>316</v>
      </c>
      <c r="F262" s="238" t="s">
        <v>317</v>
      </c>
      <c r="G262" s="239" t="s">
        <v>1</v>
      </c>
      <c r="H262" s="240">
        <v>142.74799999999999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44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176</v>
      </c>
      <c r="AT262" s="248" t="s">
        <v>138</v>
      </c>
      <c r="AU262" s="248" t="s">
        <v>87</v>
      </c>
      <c r="AY262" s="17" t="s">
        <v>135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141</v>
      </c>
      <c r="BK262" s="249">
        <f>ROUND(I262*H262,2)</f>
        <v>0</v>
      </c>
      <c r="BL262" s="17" t="s">
        <v>176</v>
      </c>
      <c r="BM262" s="248" t="s">
        <v>318</v>
      </c>
    </row>
    <row r="263" s="2" customFormat="1">
      <c r="A263" s="38"/>
      <c r="B263" s="39"/>
      <c r="C263" s="40"/>
      <c r="D263" s="250" t="s">
        <v>142</v>
      </c>
      <c r="E263" s="40"/>
      <c r="F263" s="251" t="s">
        <v>317</v>
      </c>
      <c r="G263" s="40"/>
      <c r="H263" s="40"/>
      <c r="I263" s="144"/>
      <c r="J263" s="40"/>
      <c r="K263" s="40"/>
      <c r="L263" s="44"/>
      <c r="M263" s="252"/>
      <c r="N263" s="25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142</v>
      </c>
      <c r="AU263" s="17" t="s">
        <v>87</v>
      </c>
    </row>
    <row r="264" s="2" customFormat="1" ht="16.5" customHeight="1">
      <c r="A264" s="38"/>
      <c r="B264" s="39"/>
      <c r="C264" s="236" t="s">
        <v>319</v>
      </c>
      <c r="D264" s="236" t="s">
        <v>138</v>
      </c>
      <c r="E264" s="237" t="s">
        <v>320</v>
      </c>
      <c r="F264" s="238" t="s">
        <v>321</v>
      </c>
      <c r="G264" s="239" t="s">
        <v>1</v>
      </c>
      <c r="H264" s="240">
        <v>3.5150000000000001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44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176</v>
      </c>
      <c r="AT264" s="248" t="s">
        <v>138</v>
      </c>
      <c r="AU264" s="248" t="s">
        <v>87</v>
      </c>
      <c r="AY264" s="17" t="s">
        <v>135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141</v>
      </c>
      <c r="BK264" s="249">
        <f>ROUND(I264*H264,2)</f>
        <v>0</v>
      </c>
      <c r="BL264" s="17" t="s">
        <v>176</v>
      </c>
      <c r="BM264" s="248" t="s">
        <v>322</v>
      </c>
    </row>
    <row r="265" s="2" customFormat="1">
      <c r="A265" s="38"/>
      <c r="B265" s="39"/>
      <c r="C265" s="40"/>
      <c r="D265" s="250" t="s">
        <v>142</v>
      </c>
      <c r="E265" s="40"/>
      <c r="F265" s="251" t="s">
        <v>321</v>
      </c>
      <c r="G265" s="40"/>
      <c r="H265" s="40"/>
      <c r="I265" s="144"/>
      <c r="J265" s="40"/>
      <c r="K265" s="40"/>
      <c r="L265" s="44"/>
      <c r="M265" s="252"/>
      <c r="N265" s="25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142</v>
      </c>
      <c r="AU265" s="17" t="s">
        <v>87</v>
      </c>
    </row>
    <row r="266" s="2" customFormat="1" ht="44.25" customHeight="1">
      <c r="A266" s="38"/>
      <c r="B266" s="39"/>
      <c r="C266" s="236" t="s">
        <v>236</v>
      </c>
      <c r="D266" s="236" t="s">
        <v>138</v>
      </c>
      <c r="E266" s="237" t="s">
        <v>323</v>
      </c>
      <c r="F266" s="238" t="s">
        <v>324</v>
      </c>
      <c r="G266" s="239" t="s">
        <v>1</v>
      </c>
      <c r="H266" s="240">
        <v>3.6909999999999998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44</v>
      </c>
      <c r="O266" s="91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176</v>
      </c>
      <c r="AT266" s="248" t="s">
        <v>138</v>
      </c>
      <c r="AU266" s="248" t="s">
        <v>87</v>
      </c>
      <c r="AY266" s="17" t="s">
        <v>135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141</v>
      </c>
      <c r="BK266" s="249">
        <f>ROUND(I266*H266,2)</f>
        <v>0</v>
      </c>
      <c r="BL266" s="17" t="s">
        <v>176</v>
      </c>
      <c r="BM266" s="248" t="s">
        <v>325</v>
      </c>
    </row>
    <row r="267" s="2" customFormat="1">
      <c r="A267" s="38"/>
      <c r="B267" s="39"/>
      <c r="C267" s="40"/>
      <c r="D267" s="250" t="s">
        <v>142</v>
      </c>
      <c r="E267" s="40"/>
      <c r="F267" s="251" t="s">
        <v>324</v>
      </c>
      <c r="G267" s="40"/>
      <c r="H267" s="40"/>
      <c r="I267" s="144"/>
      <c r="J267" s="40"/>
      <c r="K267" s="40"/>
      <c r="L267" s="44"/>
      <c r="M267" s="252"/>
      <c r="N267" s="25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142</v>
      </c>
      <c r="AU267" s="17" t="s">
        <v>87</v>
      </c>
    </row>
    <row r="268" s="2" customFormat="1" ht="33" customHeight="1">
      <c r="A268" s="38"/>
      <c r="B268" s="39"/>
      <c r="C268" s="236" t="s">
        <v>326</v>
      </c>
      <c r="D268" s="236" t="s">
        <v>138</v>
      </c>
      <c r="E268" s="237" t="s">
        <v>327</v>
      </c>
      <c r="F268" s="238" t="s">
        <v>328</v>
      </c>
      <c r="G268" s="239" t="s">
        <v>1</v>
      </c>
      <c r="H268" s="240">
        <v>149.88499999999999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44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176</v>
      </c>
      <c r="AT268" s="248" t="s">
        <v>138</v>
      </c>
      <c r="AU268" s="248" t="s">
        <v>87</v>
      </c>
      <c r="AY268" s="17" t="s">
        <v>135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141</v>
      </c>
      <c r="BK268" s="249">
        <f>ROUND(I268*H268,2)</f>
        <v>0</v>
      </c>
      <c r="BL268" s="17" t="s">
        <v>176</v>
      </c>
      <c r="BM268" s="248" t="s">
        <v>238</v>
      </c>
    </row>
    <row r="269" s="2" customFormat="1">
      <c r="A269" s="38"/>
      <c r="B269" s="39"/>
      <c r="C269" s="40"/>
      <c r="D269" s="250" t="s">
        <v>142</v>
      </c>
      <c r="E269" s="40"/>
      <c r="F269" s="251" t="s">
        <v>328</v>
      </c>
      <c r="G269" s="40"/>
      <c r="H269" s="40"/>
      <c r="I269" s="144"/>
      <c r="J269" s="40"/>
      <c r="K269" s="40"/>
      <c r="L269" s="44"/>
      <c r="M269" s="252"/>
      <c r="N269" s="253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142</v>
      </c>
      <c r="AU269" s="17" t="s">
        <v>87</v>
      </c>
    </row>
    <row r="270" s="2" customFormat="1" ht="33" customHeight="1">
      <c r="A270" s="38"/>
      <c r="B270" s="39"/>
      <c r="C270" s="236" t="s">
        <v>242</v>
      </c>
      <c r="D270" s="236" t="s">
        <v>138</v>
      </c>
      <c r="E270" s="237" t="s">
        <v>329</v>
      </c>
      <c r="F270" s="238" t="s">
        <v>330</v>
      </c>
      <c r="G270" s="239" t="s">
        <v>1</v>
      </c>
      <c r="H270" s="240">
        <v>86.885000000000005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44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176</v>
      </c>
      <c r="AT270" s="248" t="s">
        <v>138</v>
      </c>
      <c r="AU270" s="248" t="s">
        <v>87</v>
      </c>
      <c r="AY270" s="17" t="s">
        <v>135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141</v>
      </c>
      <c r="BK270" s="249">
        <f>ROUND(I270*H270,2)</f>
        <v>0</v>
      </c>
      <c r="BL270" s="17" t="s">
        <v>176</v>
      </c>
      <c r="BM270" s="248" t="s">
        <v>273</v>
      </c>
    </row>
    <row r="271" s="2" customFormat="1">
      <c r="A271" s="38"/>
      <c r="B271" s="39"/>
      <c r="C271" s="40"/>
      <c r="D271" s="250" t="s">
        <v>142</v>
      </c>
      <c r="E271" s="40"/>
      <c r="F271" s="251" t="s">
        <v>330</v>
      </c>
      <c r="G271" s="40"/>
      <c r="H271" s="40"/>
      <c r="I271" s="144"/>
      <c r="J271" s="40"/>
      <c r="K271" s="40"/>
      <c r="L271" s="44"/>
      <c r="M271" s="252"/>
      <c r="N271" s="25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142</v>
      </c>
      <c r="AU271" s="17" t="s">
        <v>87</v>
      </c>
    </row>
    <row r="272" s="2" customFormat="1" ht="33" customHeight="1">
      <c r="A272" s="38"/>
      <c r="B272" s="39"/>
      <c r="C272" s="236" t="s">
        <v>331</v>
      </c>
      <c r="D272" s="236" t="s">
        <v>138</v>
      </c>
      <c r="E272" s="237" t="s">
        <v>332</v>
      </c>
      <c r="F272" s="238" t="s">
        <v>333</v>
      </c>
      <c r="G272" s="239" t="s">
        <v>1</v>
      </c>
      <c r="H272" s="240">
        <v>63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44</v>
      </c>
      <c r="O272" s="91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176</v>
      </c>
      <c r="AT272" s="248" t="s">
        <v>138</v>
      </c>
      <c r="AU272" s="248" t="s">
        <v>87</v>
      </c>
      <c r="AY272" s="17" t="s">
        <v>135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7" t="s">
        <v>141</v>
      </c>
      <c r="BK272" s="249">
        <f>ROUND(I272*H272,2)</f>
        <v>0</v>
      </c>
      <c r="BL272" s="17" t="s">
        <v>176</v>
      </c>
      <c r="BM272" s="248" t="s">
        <v>334</v>
      </c>
    </row>
    <row r="273" s="2" customFormat="1">
      <c r="A273" s="38"/>
      <c r="B273" s="39"/>
      <c r="C273" s="40"/>
      <c r="D273" s="250" t="s">
        <v>142</v>
      </c>
      <c r="E273" s="40"/>
      <c r="F273" s="251" t="s">
        <v>333</v>
      </c>
      <c r="G273" s="40"/>
      <c r="H273" s="40"/>
      <c r="I273" s="144"/>
      <c r="J273" s="40"/>
      <c r="K273" s="40"/>
      <c r="L273" s="44"/>
      <c r="M273" s="252"/>
      <c r="N273" s="25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142</v>
      </c>
      <c r="AU273" s="17" t="s">
        <v>87</v>
      </c>
    </row>
    <row r="274" s="2" customFormat="1" ht="21.75" customHeight="1">
      <c r="A274" s="38"/>
      <c r="B274" s="39"/>
      <c r="C274" s="236" t="s">
        <v>246</v>
      </c>
      <c r="D274" s="236" t="s">
        <v>138</v>
      </c>
      <c r="E274" s="237" t="s">
        <v>335</v>
      </c>
      <c r="F274" s="238" t="s">
        <v>336</v>
      </c>
      <c r="G274" s="239" t="s">
        <v>1</v>
      </c>
      <c r="H274" s="240">
        <v>951.08600000000001</v>
      </c>
      <c r="I274" s="241"/>
      <c r="J274" s="242">
        <f>ROUND(I274*H274,2)</f>
        <v>0</v>
      </c>
      <c r="K274" s="243"/>
      <c r="L274" s="44"/>
      <c r="M274" s="244" t="s">
        <v>1</v>
      </c>
      <c r="N274" s="245" t="s">
        <v>44</v>
      </c>
      <c r="O274" s="91"/>
      <c r="P274" s="246">
        <f>O274*H274</f>
        <v>0</v>
      </c>
      <c r="Q274" s="246">
        <v>0</v>
      </c>
      <c r="R274" s="246">
        <f>Q274*H274</f>
        <v>0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176</v>
      </c>
      <c r="AT274" s="248" t="s">
        <v>138</v>
      </c>
      <c r="AU274" s="248" t="s">
        <v>87</v>
      </c>
      <c r="AY274" s="17" t="s">
        <v>135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7" t="s">
        <v>141</v>
      </c>
      <c r="BK274" s="249">
        <f>ROUND(I274*H274,2)</f>
        <v>0</v>
      </c>
      <c r="BL274" s="17" t="s">
        <v>176</v>
      </c>
      <c r="BM274" s="248" t="s">
        <v>337</v>
      </c>
    </row>
    <row r="275" s="2" customFormat="1">
      <c r="A275" s="38"/>
      <c r="B275" s="39"/>
      <c r="C275" s="40"/>
      <c r="D275" s="250" t="s">
        <v>142</v>
      </c>
      <c r="E275" s="40"/>
      <c r="F275" s="251" t="s">
        <v>336</v>
      </c>
      <c r="G275" s="40"/>
      <c r="H275" s="40"/>
      <c r="I275" s="144"/>
      <c r="J275" s="40"/>
      <c r="K275" s="40"/>
      <c r="L275" s="44"/>
      <c r="M275" s="252"/>
      <c r="N275" s="25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142</v>
      </c>
      <c r="AU275" s="17" t="s">
        <v>87</v>
      </c>
    </row>
    <row r="276" s="12" customFormat="1" ht="22.8" customHeight="1">
      <c r="A276" s="12"/>
      <c r="B276" s="220"/>
      <c r="C276" s="221"/>
      <c r="D276" s="222" t="s">
        <v>76</v>
      </c>
      <c r="E276" s="234" t="s">
        <v>338</v>
      </c>
      <c r="F276" s="234" t="s">
        <v>339</v>
      </c>
      <c r="G276" s="221"/>
      <c r="H276" s="221"/>
      <c r="I276" s="224"/>
      <c r="J276" s="235">
        <f>BK276</f>
        <v>0</v>
      </c>
      <c r="K276" s="221"/>
      <c r="L276" s="226"/>
      <c r="M276" s="227"/>
      <c r="N276" s="228"/>
      <c r="O276" s="228"/>
      <c r="P276" s="229">
        <f>SUM(P277:P278)</f>
        <v>0</v>
      </c>
      <c r="Q276" s="228"/>
      <c r="R276" s="229">
        <f>SUM(R277:R278)</f>
        <v>0</v>
      </c>
      <c r="S276" s="228"/>
      <c r="T276" s="230">
        <f>SUM(T277:T278)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31" t="s">
        <v>85</v>
      </c>
      <c r="AT276" s="232" t="s">
        <v>76</v>
      </c>
      <c r="AU276" s="232" t="s">
        <v>85</v>
      </c>
      <c r="AY276" s="231" t="s">
        <v>135</v>
      </c>
      <c r="BK276" s="233">
        <f>SUM(BK277:BK278)</f>
        <v>0</v>
      </c>
    </row>
    <row r="277" s="2" customFormat="1" ht="21.75" customHeight="1">
      <c r="A277" s="38"/>
      <c r="B277" s="39"/>
      <c r="C277" s="236" t="s">
        <v>340</v>
      </c>
      <c r="D277" s="236" t="s">
        <v>138</v>
      </c>
      <c r="E277" s="237" t="s">
        <v>341</v>
      </c>
      <c r="F277" s="238" t="s">
        <v>342</v>
      </c>
      <c r="G277" s="239" t="s">
        <v>1</v>
      </c>
      <c r="H277" s="240">
        <v>1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44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141</v>
      </c>
      <c r="AT277" s="248" t="s">
        <v>138</v>
      </c>
      <c r="AU277" s="248" t="s">
        <v>87</v>
      </c>
      <c r="AY277" s="17" t="s">
        <v>135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141</v>
      </c>
      <c r="BK277" s="249">
        <f>ROUND(I277*H277,2)</f>
        <v>0</v>
      </c>
      <c r="BL277" s="17" t="s">
        <v>141</v>
      </c>
      <c r="BM277" s="248" t="s">
        <v>343</v>
      </c>
    </row>
    <row r="278" s="2" customFormat="1">
      <c r="A278" s="38"/>
      <c r="B278" s="39"/>
      <c r="C278" s="40"/>
      <c r="D278" s="250" t="s">
        <v>142</v>
      </c>
      <c r="E278" s="40"/>
      <c r="F278" s="251" t="s">
        <v>342</v>
      </c>
      <c r="G278" s="40"/>
      <c r="H278" s="40"/>
      <c r="I278" s="144"/>
      <c r="J278" s="40"/>
      <c r="K278" s="40"/>
      <c r="L278" s="44"/>
      <c r="M278" s="252"/>
      <c r="N278" s="253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87</v>
      </c>
    </row>
    <row r="279" s="12" customFormat="1" ht="22.8" customHeight="1">
      <c r="A279" s="12"/>
      <c r="B279" s="220"/>
      <c r="C279" s="221"/>
      <c r="D279" s="222" t="s">
        <v>76</v>
      </c>
      <c r="E279" s="234" t="s">
        <v>344</v>
      </c>
      <c r="F279" s="234" t="s">
        <v>345</v>
      </c>
      <c r="G279" s="221"/>
      <c r="H279" s="221"/>
      <c r="I279" s="224"/>
      <c r="J279" s="235">
        <f>BK279</f>
        <v>0</v>
      </c>
      <c r="K279" s="221"/>
      <c r="L279" s="226"/>
      <c r="M279" s="227"/>
      <c r="N279" s="228"/>
      <c r="O279" s="228"/>
      <c r="P279" s="229">
        <f>SUM(P280:P283)</f>
        <v>0</v>
      </c>
      <c r="Q279" s="228"/>
      <c r="R279" s="229">
        <f>SUM(R280:R283)</f>
        <v>0</v>
      </c>
      <c r="S279" s="228"/>
      <c r="T279" s="230">
        <f>SUM(T280:T283)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1" t="s">
        <v>85</v>
      </c>
      <c r="AT279" s="232" t="s">
        <v>76</v>
      </c>
      <c r="AU279" s="232" t="s">
        <v>85</v>
      </c>
      <c r="AY279" s="231" t="s">
        <v>135</v>
      </c>
      <c r="BK279" s="233">
        <f>SUM(BK280:BK283)</f>
        <v>0</v>
      </c>
    </row>
    <row r="280" s="2" customFormat="1" ht="33" customHeight="1">
      <c r="A280" s="38"/>
      <c r="B280" s="39"/>
      <c r="C280" s="236" t="s">
        <v>249</v>
      </c>
      <c r="D280" s="236" t="s">
        <v>138</v>
      </c>
      <c r="E280" s="237" t="s">
        <v>346</v>
      </c>
      <c r="F280" s="238" t="s">
        <v>347</v>
      </c>
      <c r="G280" s="239" t="s">
        <v>1</v>
      </c>
      <c r="H280" s="240">
        <v>1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44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141</v>
      </c>
      <c r="AT280" s="248" t="s">
        <v>138</v>
      </c>
      <c r="AU280" s="248" t="s">
        <v>87</v>
      </c>
      <c r="AY280" s="17" t="s">
        <v>135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141</v>
      </c>
      <c r="BK280" s="249">
        <f>ROUND(I280*H280,2)</f>
        <v>0</v>
      </c>
      <c r="BL280" s="17" t="s">
        <v>141</v>
      </c>
      <c r="BM280" s="248" t="s">
        <v>348</v>
      </c>
    </row>
    <row r="281" s="2" customFormat="1">
      <c r="A281" s="38"/>
      <c r="B281" s="39"/>
      <c r="C281" s="40"/>
      <c r="D281" s="250" t="s">
        <v>142</v>
      </c>
      <c r="E281" s="40"/>
      <c r="F281" s="251" t="s">
        <v>347</v>
      </c>
      <c r="G281" s="40"/>
      <c r="H281" s="40"/>
      <c r="I281" s="144"/>
      <c r="J281" s="40"/>
      <c r="K281" s="40"/>
      <c r="L281" s="44"/>
      <c r="M281" s="252"/>
      <c r="N281" s="253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142</v>
      </c>
      <c r="AU281" s="17" t="s">
        <v>87</v>
      </c>
    </row>
    <row r="282" s="2" customFormat="1" ht="21.75" customHeight="1">
      <c r="A282" s="38"/>
      <c r="B282" s="39"/>
      <c r="C282" s="236" t="s">
        <v>349</v>
      </c>
      <c r="D282" s="236" t="s">
        <v>138</v>
      </c>
      <c r="E282" s="237" t="s">
        <v>350</v>
      </c>
      <c r="F282" s="238" t="s">
        <v>351</v>
      </c>
      <c r="G282" s="239" t="s">
        <v>1</v>
      </c>
      <c r="H282" s="240">
        <v>1</v>
      </c>
      <c r="I282" s="241"/>
      <c r="J282" s="242">
        <f>ROUND(I282*H282,2)</f>
        <v>0</v>
      </c>
      <c r="K282" s="243"/>
      <c r="L282" s="44"/>
      <c r="M282" s="244" t="s">
        <v>1</v>
      </c>
      <c r="N282" s="245" t="s">
        <v>44</v>
      </c>
      <c r="O282" s="91"/>
      <c r="P282" s="246">
        <f>O282*H282</f>
        <v>0</v>
      </c>
      <c r="Q282" s="246">
        <v>0</v>
      </c>
      <c r="R282" s="246">
        <f>Q282*H282</f>
        <v>0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141</v>
      </c>
      <c r="AT282" s="248" t="s">
        <v>138</v>
      </c>
      <c r="AU282" s="248" t="s">
        <v>87</v>
      </c>
      <c r="AY282" s="17" t="s">
        <v>135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141</v>
      </c>
      <c r="BK282" s="249">
        <f>ROUND(I282*H282,2)</f>
        <v>0</v>
      </c>
      <c r="BL282" s="17" t="s">
        <v>141</v>
      </c>
      <c r="BM282" s="248" t="s">
        <v>352</v>
      </c>
    </row>
    <row r="283" s="2" customFormat="1">
      <c r="A283" s="38"/>
      <c r="B283" s="39"/>
      <c r="C283" s="40"/>
      <c r="D283" s="250" t="s">
        <v>142</v>
      </c>
      <c r="E283" s="40"/>
      <c r="F283" s="251" t="s">
        <v>351</v>
      </c>
      <c r="G283" s="40"/>
      <c r="H283" s="40"/>
      <c r="I283" s="144"/>
      <c r="J283" s="40"/>
      <c r="K283" s="40"/>
      <c r="L283" s="44"/>
      <c r="M283" s="252"/>
      <c r="N283" s="253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142</v>
      </c>
      <c r="AU283" s="17" t="s">
        <v>87</v>
      </c>
    </row>
    <row r="284" s="12" customFormat="1" ht="22.8" customHeight="1">
      <c r="A284" s="12"/>
      <c r="B284" s="220"/>
      <c r="C284" s="221"/>
      <c r="D284" s="222" t="s">
        <v>76</v>
      </c>
      <c r="E284" s="234" t="s">
        <v>353</v>
      </c>
      <c r="F284" s="234" t="s">
        <v>354</v>
      </c>
      <c r="G284" s="221"/>
      <c r="H284" s="221"/>
      <c r="I284" s="224"/>
      <c r="J284" s="235">
        <f>BK284</f>
        <v>0</v>
      </c>
      <c r="K284" s="221"/>
      <c r="L284" s="226"/>
      <c r="M284" s="227"/>
      <c r="N284" s="228"/>
      <c r="O284" s="228"/>
      <c r="P284" s="229">
        <f>SUM(P285:P288)</f>
        <v>0</v>
      </c>
      <c r="Q284" s="228"/>
      <c r="R284" s="229">
        <f>SUM(R285:R288)</f>
        <v>0</v>
      </c>
      <c r="S284" s="228"/>
      <c r="T284" s="230">
        <f>SUM(T285:T288)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1" t="s">
        <v>87</v>
      </c>
      <c r="AT284" s="232" t="s">
        <v>76</v>
      </c>
      <c r="AU284" s="232" t="s">
        <v>85</v>
      </c>
      <c r="AY284" s="231" t="s">
        <v>135</v>
      </c>
      <c r="BK284" s="233">
        <f>SUM(BK285:BK288)</f>
        <v>0</v>
      </c>
    </row>
    <row r="285" s="2" customFormat="1" ht="21.75" customHeight="1">
      <c r="A285" s="38"/>
      <c r="B285" s="39"/>
      <c r="C285" s="236" t="s">
        <v>253</v>
      </c>
      <c r="D285" s="236" t="s">
        <v>138</v>
      </c>
      <c r="E285" s="237" t="s">
        <v>355</v>
      </c>
      <c r="F285" s="238" t="s">
        <v>356</v>
      </c>
      <c r="G285" s="239" t="s">
        <v>1</v>
      </c>
      <c r="H285" s="240">
        <v>6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44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176</v>
      </c>
      <c r="AT285" s="248" t="s">
        <v>138</v>
      </c>
      <c r="AU285" s="248" t="s">
        <v>87</v>
      </c>
      <c r="AY285" s="17" t="s">
        <v>135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141</v>
      </c>
      <c r="BK285" s="249">
        <f>ROUND(I285*H285,2)</f>
        <v>0</v>
      </c>
      <c r="BL285" s="17" t="s">
        <v>176</v>
      </c>
      <c r="BM285" s="248" t="s">
        <v>357</v>
      </c>
    </row>
    <row r="286" s="2" customFormat="1">
      <c r="A286" s="38"/>
      <c r="B286" s="39"/>
      <c r="C286" s="40"/>
      <c r="D286" s="250" t="s">
        <v>142</v>
      </c>
      <c r="E286" s="40"/>
      <c r="F286" s="251" t="s">
        <v>356</v>
      </c>
      <c r="G286" s="40"/>
      <c r="H286" s="40"/>
      <c r="I286" s="144"/>
      <c r="J286" s="40"/>
      <c r="K286" s="40"/>
      <c r="L286" s="44"/>
      <c r="M286" s="252"/>
      <c r="N286" s="253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142</v>
      </c>
      <c r="AU286" s="17" t="s">
        <v>87</v>
      </c>
    </row>
    <row r="287" s="2" customFormat="1" ht="21.75" customHeight="1">
      <c r="A287" s="38"/>
      <c r="B287" s="39"/>
      <c r="C287" s="236" t="s">
        <v>358</v>
      </c>
      <c r="D287" s="236" t="s">
        <v>138</v>
      </c>
      <c r="E287" s="237" t="s">
        <v>359</v>
      </c>
      <c r="F287" s="238" t="s">
        <v>360</v>
      </c>
      <c r="G287" s="239" t="s">
        <v>1</v>
      </c>
      <c r="H287" s="240">
        <v>26.34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44</v>
      </c>
      <c r="O287" s="91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176</v>
      </c>
      <c r="AT287" s="248" t="s">
        <v>138</v>
      </c>
      <c r="AU287" s="248" t="s">
        <v>87</v>
      </c>
      <c r="AY287" s="17" t="s">
        <v>135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141</v>
      </c>
      <c r="BK287" s="249">
        <f>ROUND(I287*H287,2)</f>
        <v>0</v>
      </c>
      <c r="BL287" s="17" t="s">
        <v>176</v>
      </c>
      <c r="BM287" s="248" t="s">
        <v>361</v>
      </c>
    </row>
    <row r="288" s="2" customFormat="1">
      <c r="A288" s="38"/>
      <c r="B288" s="39"/>
      <c r="C288" s="40"/>
      <c r="D288" s="250" t="s">
        <v>142</v>
      </c>
      <c r="E288" s="40"/>
      <c r="F288" s="251" t="s">
        <v>360</v>
      </c>
      <c r="G288" s="40"/>
      <c r="H288" s="40"/>
      <c r="I288" s="144"/>
      <c r="J288" s="40"/>
      <c r="K288" s="40"/>
      <c r="L288" s="44"/>
      <c r="M288" s="252"/>
      <c r="N288" s="25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142</v>
      </c>
      <c r="AU288" s="17" t="s">
        <v>87</v>
      </c>
    </row>
    <row r="289" s="12" customFormat="1" ht="22.8" customHeight="1">
      <c r="A289" s="12"/>
      <c r="B289" s="220"/>
      <c r="C289" s="221"/>
      <c r="D289" s="222" t="s">
        <v>76</v>
      </c>
      <c r="E289" s="234" t="s">
        <v>362</v>
      </c>
      <c r="F289" s="234" t="s">
        <v>363</v>
      </c>
      <c r="G289" s="221"/>
      <c r="H289" s="221"/>
      <c r="I289" s="224"/>
      <c r="J289" s="235">
        <f>BK289</f>
        <v>0</v>
      </c>
      <c r="K289" s="221"/>
      <c r="L289" s="226"/>
      <c r="M289" s="227"/>
      <c r="N289" s="228"/>
      <c r="O289" s="228"/>
      <c r="P289" s="229">
        <f>SUM(P290:P309)</f>
        <v>0</v>
      </c>
      <c r="Q289" s="228"/>
      <c r="R289" s="229">
        <f>SUM(R290:R309)</f>
        <v>0</v>
      </c>
      <c r="S289" s="228"/>
      <c r="T289" s="230">
        <f>SUM(T290:T309)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1" t="s">
        <v>87</v>
      </c>
      <c r="AT289" s="232" t="s">
        <v>76</v>
      </c>
      <c r="AU289" s="232" t="s">
        <v>85</v>
      </c>
      <c r="AY289" s="231" t="s">
        <v>135</v>
      </c>
      <c r="BK289" s="233">
        <f>SUM(BK290:BK309)</f>
        <v>0</v>
      </c>
    </row>
    <row r="290" s="2" customFormat="1" ht="21.75" customHeight="1">
      <c r="A290" s="38"/>
      <c r="B290" s="39"/>
      <c r="C290" s="236" t="s">
        <v>256</v>
      </c>
      <c r="D290" s="236" t="s">
        <v>138</v>
      </c>
      <c r="E290" s="237" t="s">
        <v>364</v>
      </c>
      <c r="F290" s="238" t="s">
        <v>365</v>
      </c>
      <c r="G290" s="239" t="s">
        <v>1</v>
      </c>
      <c r="H290" s="240">
        <v>12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44</v>
      </c>
      <c r="O290" s="91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176</v>
      </c>
      <c r="AT290" s="248" t="s">
        <v>138</v>
      </c>
      <c r="AU290" s="248" t="s">
        <v>87</v>
      </c>
      <c r="AY290" s="17" t="s">
        <v>135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141</v>
      </c>
      <c r="BK290" s="249">
        <f>ROUND(I290*H290,2)</f>
        <v>0</v>
      </c>
      <c r="BL290" s="17" t="s">
        <v>176</v>
      </c>
      <c r="BM290" s="248" t="s">
        <v>366</v>
      </c>
    </row>
    <row r="291" s="2" customFormat="1">
      <c r="A291" s="38"/>
      <c r="B291" s="39"/>
      <c r="C291" s="40"/>
      <c r="D291" s="250" t="s">
        <v>142</v>
      </c>
      <c r="E291" s="40"/>
      <c r="F291" s="251" t="s">
        <v>365</v>
      </c>
      <c r="G291" s="40"/>
      <c r="H291" s="40"/>
      <c r="I291" s="144"/>
      <c r="J291" s="40"/>
      <c r="K291" s="40"/>
      <c r="L291" s="44"/>
      <c r="M291" s="252"/>
      <c r="N291" s="25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142</v>
      </c>
      <c r="AU291" s="17" t="s">
        <v>87</v>
      </c>
    </row>
    <row r="292" s="2" customFormat="1" ht="33" customHeight="1">
      <c r="A292" s="38"/>
      <c r="B292" s="39"/>
      <c r="C292" s="236" t="s">
        <v>367</v>
      </c>
      <c r="D292" s="236" t="s">
        <v>138</v>
      </c>
      <c r="E292" s="237" t="s">
        <v>368</v>
      </c>
      <c r="F292" s="238" t="s">
        <v>369</v>
      </c>
      <c r="G292" s="239" t="s">
        <v>1</v>
      </c>
      <c r="H292" s="240">
        <v>13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44</v>
      </c>
      <c r="O292" s="91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176</v>
      </c>
      <c r="AT292" s="248" t="s">
        <v>138</v>
      </c>
      <c r="AU292" s="248" t="s">
        <v>87</v>
      </c>
      <c r="AY292" s="17" t="s">
        <v>135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141</v>
      </c>
      <c r="BK292" s="249">
        <f>ROUND(I292*H292,2)</f>
        <v>0</v>
      </c>
      <c r="BL292" s="17" t="s">
        <v>176</v>
      </c>
      <c r="BM292" s="248" t="s">
        <v>370</v>
      </c>
    </row>
    <row r="293" s="2" customFormat="1">
      <c r="A293" s="38"/>
      <c r="B293" s="39"/>
      <c r="C293" s="40"/>
      <c r="D293" s="250" t="s">
        <v>142</v>
      </c>
      <c r="E293" s="40"/>
      <c r="F293" s="251" t="s">
        <v>369</v>
      </c>
      <c r="G293" s="40"/>
      <c r="H293" s="40"/>
      <c r="I293" s="144"/>
      <c r="J293" s="40"/>
      <c r="K293" s="40"/>
      <c r="L293" s="44"/>
      <c r="M293" s="252"/>
      <c r="N293" s="25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87</v>
      </c>
    </row>
    <row r="294" s="2" customFormat="1" ht="33" customHeight="1">
      <c r="A294" s="38"/>
      <c r="B294" s="39"/>
      <c r="C294" s="236" t="s">
        <v>260</v>
      </c>
      <c r="D294" s="236" t="s">
        <v>138</v>
      </c>
      <c r="E294" s="237" t="s">
        <v>371</v>
      </c>
      <c r="F294" s="238" t="s">
        <v>372</v>
      </c>
      <c r="G294" s="239" t="s">
        <v>1</v>
      </c>
      <c r="H294" s="240">
        <v>14.890000000000001</v>
      </c>
      <c r="I294" s="241"/>
      <c r="J294" s="242">
        <f>ROUND(I294*H294,2)</f>
        <v>0</v>
      </c>
      <c r="K294" s="243"/>
      <c r="L294" s="44"/>
      <c r="M294" s="244" t="s">
        <v>1</v>
      </c>
      <c r="N294" s="245" t="s">
        <v>44</v>
      </c>
      <c r="O294" s="91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176</v>
      </c>
      <c r="AT294" s="248" t="s">
        <v>138</v>
      </c>
      <c r="AU294" s="248" t="s">
        <v>87</v>
      </c>
      <c r="AY294" s="17" t="s">
        <v>135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141</v>
      </c>
      <c r="BK294" s="249">
        <f>ROUND(I294*H294,2)</f>
        <v>0</v>
      </c>
      <c r="BL294" s="17" t="s">
        <v>176</v>
      </c>
      <c r="BM294" s="248" t="s">
        <v>373</v>
      </c>
    </row>
    <row r="295" s="2" customFormat="1">
      <c r="A295" s="38"/>
      <c r="B295" s="39"/>
      <c r="C295" s="40"/>
      <c r="D295" s="250" t="s">
        <v>142</v>
      </c>
      <c r="E295" s="40"/>
      <c r="F295" s="251" t="s">
        <v>372</v>
      </c>
      <c r="G295" s="40"/>
      <c r="H295" s="40"/>
      <c r="I295" s="144"/>
      <c r="J295" s="40"/>
      <c r="K295" s="40"/>
      <c r="L295" s="44"/>
      <c r="M295" s="252"/>
      <c r="N295" s="253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142</v>
      </c>
      <c r="AU295" s="17" t="s">
        <v>87</v>
      </c>
    </row>
    <row r="296" s="14" customFormat="1">
      <c r="A296" s="14"/>
      <c r="B296" s="264"/>
      <c r="C296" s="265"/>
      <c r="D296" s="250" t="s">
        <v>167</v>
      </c>
      <c r="E296" s="266" t="s">
        <v>1</v>
      </c>
      <c r="F296" s="267" t="s">
        <v>374</v>
      </c>
      <c r="G296" s="265"/>
      <c r="H296" s="268">
        <v>14.890000000000001</v>
      </c>
      <c r="I296" s="269"/>
      <c r="J296" s="265"/>
      <c r="K296" s="265"/>
      <c r="L296" s="270"/>
      <c r="M296" s="271"/>
      <c r="N296" s="272"/>
      <c r="O296" s="272"/>
      <c r="P296" s="272"/>
      <c r="Q296" s="272"/>
      <c r="R296" s="272"/>
      <c r="S296" s="272"/>
      <c r="T296" s="27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4" t="s">
        <v>167</v>
      </c>
      <c r="AU296" s="274" t="s">
        <v>87</v>
      </c>
      <c r="AV296" s="14" t="s">
        <v>87</v>
      </c>
      <c r="AW296" s="14" t="s">
        <v>34</v>
      </c>
      <c r="AX296" s="14" t="s">
        <v>77</v>
      </c>
      <c r="AY296" s="274" t="s">
        <v>135</v>
      </c>
    </row>
    <row r="297" s="15" customFormat="1">
      <c r="A297" s="15"/>
      <c r="B297" s="275"/>
      <c r="C297" s="276"/>
      <c r="D297" s="250" t="s">
        <v>167</v>
      </c>
      <c r="E297" s="277" t="s">
        <v>1</v>
      </c>
      <c r="F297" s="278" t="s">
        <v>173</v>
      </c>
      <c r="G297" s="276"/>
      <c r="H297" s="279">
        <v>14.890000000000001</v>
      </c>
      <c r="I297" s="280"/>
      <c r="J297" s="276"/>
      <c r="K297" s="276"/>
      <c r="L297" s="281"/>
      <c r="M297" s="282"/>
      <c r="N297" s="283"/>
      <c r="O297" s="283"/>
      <c r="P297" s="283"/>
      <c r="Q297" s="283"/>
      <c r="R297" s="283"/>
      <c r="S297" s="283"/>
      <c r="T297" s="28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5" t="s">
        <v>167</v>
      </c>
      <c r="AU297" s="285" t="s">
        <v>87</v>
      </c>
      <c r="AV297" s="15" t="s">
        <v>141</v>
      </c>
      <c r="AW297" s="15" t="s">
        <v>34</v>
      </c>
      <c r="AX297" s="15" t="s">
        <v>85</v>
      </c>
      <c r="AY297" s="285" t="s">
        <v>135</v>
      </c>
    </row>
    <row r="298" s="2" customFormat="1" ht="16.5" customHeight="1">
      <c r="A298" s="38"/>
      <c r="B298" s="39"/>
      <c r="C298" s="236" t="s">
        <v>375</v>
      </c>
      <c r="D298" s="236" t="s">
        <v>138</v>
      </c>
      <c r="E298" s="237" t="s">
        <v>376</v>
      </c>
      <c r="F298" s="238" t="s">
        <v>377</v>
      </c>
      <c r="G298" s="239" t="s">
        <v>1</v>
      </c>
      <c r="H298" s="240">
        <v>14.890000000000001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44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176</v>
      </c>
      <c r="AT298" s="248" t="s">
        <v>138</v>
      </c>
      <c r="AU298" s="248" t="s">
        <v>87</v>
      </c>
      <c r="AY298" s="17" t="s">
        <v>135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141</v>
      </c>
      <c r="BK298" s="249">
        <f>ROUND(I298*H298,2)</f>
        <v>0</v>
      </c>
      <c r="BL298" s="17" t="s">
        <v>176</v>
      </c>
      <c r="BM298" s="248" t="s">
        <v>378</v>
      </c>
    </row>
    <row r="299" s="2" customFormat="1">
      <c r="A299" s="38"/>
      <c r="B299" s="39"/>
      <c r="C299" s="40"/>
      <c r="D299" s="250" t="s">
        <v>142</v>
      </c>
      <c r="E299" s="40"/>
      <c r="F299" s="251" t="s">
        <v>377</v>
      </c>
      <c r="G299" s="40"/>
      <c r="H299" s="40"/>
      <c r="I299" s="144"/>
      <c r="J299" s="40"/>
      <c r="K299" s="40"/>
      <c r="L299" s="44"/>
      <c r="M299" s="252"/>
      <c r="N299" s="253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142</v>
      </c>
      <c r="AU299" s="17" t="s">
        <v>87</v>
      </c>
    </row>
    <row r="300" s="14" customFormat="1">
      <c r="A300" s="14"/>
      <c r="B300" s="264"/>
      <c r="C300" s="265"/>
      <c r="D300" s="250" t="s">
        <v>167</v>
      </c>
      <c r="E300" s="266" t="s">
        <v>1</v>
      </c>
      <c r="F300" s="267" t="s">
        <v>374</v>
      </c>
      <c r="G300" s="265"/>
      <c r="H300" s="268">
        <v>14.890000000000001</v>
      </c>
      <c r="I300" s="269"/>
      <c r="J300" s="265"/>
      <c r="K300" s="265"/>
      <c r="L300" s="270"/>
      <c r="M300" s="271"/>
      <c r="N300" s="272"/>
      <c r="O300" s="272"/>
      <c r="P300" s="272"/>
      <c r="Q300" s="272"/>
      <c r="R300" s="272"/>
      <c r="S300" s="272"/>
      <c r="T300" s="27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4" t="s">
        <v>167</v>
      </c>
      <c r="AU300" s="274" t="s">
        <v>87</v>
      </c>
      <c r="AV300" s="14" t="s">
        <v>87</v>
      </c>
      <c r="AW300" s="14" t="s">
        <v>34</v>
      </c>
      <c r="AX300" s="14" t="s">
        <v>77</v>
      </c>
      <c r="AY300" s="274" t="s">
        <v>135</v>
      </c>
    </row>
    <row r="301" s="15" customFormat="1">
      <c r="A301" s="15"/>
      <c r="B301" s="275"/>
      <c r="C301" s="276"/>
      <c r="D301" s="250" t="s">
        <v>167</v>
      </c>
      <c r="E301" s="277" t="s">
        <v>1</v>
      </c>
      <c r="F301" s="278" t="s">
        <v>173</v>
      </c>
      <c r="G301" s="276"/>
      <c r="H301" s="279">
        <v>14.890000000000001</v>
      </c>
      <c r="I301" s="280"/>
      <c r="J301" s="276"/>
      <c r="K301" s="276"/>
      <c r="L301" s="281"/>
      <c r="M301" s="282"/>
      <c r="N301" s="283"/>
      <c r="O301" s="283"/>
      <c r="P301" s="283"/>
      <c r="Q301" s="283"/>
      <c r="R301" s="283"/>
      <c r="S301" s="283"/>
      <c r="T301" s="28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5" t="s">
        <v>167</v>
      </c>
      <c r="AU301" s="285" t="s">
        <v>87</v>
      </c>
      <c r="AV301" s="15" t="s">
        <v>141</v>
      </c>
      <c r="AW301" s="15" t="s">
        <v>34</v>
      </c>
      <c r="AX301" s="15" t="s">
        <v>85</v>
      </c>
      <c r="AY301" s="285" t="s">
        <v>135</v>
      </c>
    </row>
    <row r="302" s="2" customFormat="1" ht="21.75" customHeight="1">
      <c r="A302" s="38"/>
      <c r="B302" s="39"/>
      <c r="C302" s="236" t="s">
        <v>263</v>
      </c>
      <c r="D302" s="236" t="s">
        <v>138</v>
      </c>
      <c r="E302" s="237" t="s">
        <v>379</v>
      </c>
      <c r="F302" s="238" t="s">
        <v>380</v>
      </c>
      <c r="G302" s="239" t="s">
        <v>1</v>
      </c>
      <c r="H302" s="240">
        <v>13</v>
      </c>
      <c r="I302" s="241"/>
      <c r="J302" s="242">
        <f>ROUND(I302*H302,2)</f>
        <v>0</v>
      </c>
      <c r="K302" s="243"/>
      <c r="L302" s="44"/>
      <c r="M302" s="244" t="s">
        <v>1</v>
      </c>
      <c r="N302" s="245" t="s">
        <v>44</v>
      </c>
      <c r="O302" s="91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8" t="s">
        <v>176</v>
      </c>
      <c r="AT302" s="248" t="s">
        <v>138</v>
      </c>
      <c r="AU302" s="248" t="s">
        <v>87</v>
      </c>
      <c r="AY302" s="17" t="s">
        <v>135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141</v>
      </c>
      <c r="BK302" s="249">
        <f>ROUND(I302*H302,2)</f>
        <v>0</v>
      </c>
      <c r="BL302" s="17" t="s">
        <v>176</v>
      </c>
      <c r="BM302" s="248" t="s">
        <v>381</v>
      </c>
    </row>
    <row r="303" s="2" customFormat="1">
      <c r="A303" s="38"/>
      <c r="B303" s="39"/>
      <c r="C303" s="40"/>
      <c r="D303" s="250" t="s">
        <v>142</v>
      </c>
      <c r="E303" s="40"/>
      <c r="F303" s="251" t="s">
        <v>380</v>
      </c>
      <c r="G303" s="40"/>
      <c r="H303" s="40"/>
      <c r="I303" s="144"/>
      <c r="J303" s="40"/>
      <c r="K303" s="40"/>
      <c r="L303" s="44"/>
      <c r="M303" s="252"/>
      <c r="N303" s="253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142</v>
      </c>
      <c r="AU303" s="17" t="s">
        <v>87</v>
      </c>
    </row>
    <row r="304" s="2" customFormat="1" ht="21.75" customHeight="1">
      <c r="A304" s="38"/>
      <c r="B304" s="39"/>
      <c r="C304" s="236" t="s">
        <v>156</v>
      </c>
      <c r="D304" s="236" t="s">
        <v>138</v>
      </c>
      <c r="E304" s="237" t="s">
        <v>382</v>
      </c>
      <c r="F304" s="238" t="s">
        <v>383</v>
      </c>
      <c r="G304" s="239" t="s">
        <v>1</v>
      </c>
      <c r="H304" s="240">
        <v>12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44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176</v>
      </c>
      <c r="AT304" s="248" t="s">
        <v>138</v>
      </c>
      <c r="AU304" s="248" t="s">
        <v>87</v>
      </c>
      <c r="AY304" s="17" t="s">
        <v>135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141</v>
      </c>
      <c r="BK304" s="249">
        <f>ROUND(I304*H304,2)</f>
        <v>0</v>
      </c>
      <c r="BL304" s="17" t="s">
        <v>176</v>
      </c>
      <c r="BM304" s="248" t="s">
        <v>384</v>
      </c>
    </row>
    <row r="305" s="2" customFormat="1">
      <c r="A305" s="38"/>
      <c r="B305" s="39"/>
      <c r="C305" s="40"/>
      <c r="D305" s="250" t="s">
        <v>142</v>
      </c>
      <c r="E305" s="40"/>
      <c r="F305" s="251" t="s">
        <v>383</v>
      </c>
      <c r="G305" s="40"/>
      <c r="H305" s="40"/>
      <c r="I305" s="144"/>
      <c r="J305" s="40"/>
      <c r="K305" s="40"/>
      <c r="L305" s="44"/>
      <c r="M305" s="252"/>
      <c r="N305" s="253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87</v>
      </c>
    </row>
    <row r="306" s="2" customFormat="1" ht="21.75" customHeight="1">
      <c r="A306" s="38"/>
      <c r="B306" s="39"/>
      <c r="C306" s="236" t="s">
        <v>161</v>
      </c>
      <c r="D306" s="236" t="s">
        <v>138</v>
      </c>
      <c r="E306" s="237" t="s">
        <v>385</v>
      </c>
      <c r="F306" s="238" t="s">
        <v>386</v>
      </c>
      <c r="G306" s="239" t="s">
        <v>1</v>
      </c>
      <c r="H306" s="240">
        <v>3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44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176</v>
      </c>
      <c r="AT306" s="248" t="s">
        <v>138</v>
      </c>
      <c r="AU306" s="248" t="s">
        <v>87</v>
      </c>
      <c r="AY306" s="17" t="s">
        <v>135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141</v>
      </c>
      <c r="BK306" s="249">
        <f>ROUND(I306*H306,2)</f>
        <v>0</v>
      </c>
      <c r="BL306" s="17" t="s">
        <v>176</v>
      </c>
      <c r="BM306" s="248" t="s">
        <v>387</v>
      </c>
    </row>
    <row r="307" s="2" customFormat="1">
      <c r="A307" s="38"/>
      <c r="B307" s="39"/>
      <c r="C307" s="40"/>
      <c r="D307" s="250" t="s">
        <v>142</v>
      </c>
      <c r="E307" s="40"/>
      <c r="F307" s="251" t="s">
        <v>386</v>
      </c>
      <c r="G307" s="40"/>
      <c r="H307" s="40"/>
      <c r="I307" s="144"/>
      <c r="J307" s="40"/>
      <c r="K307" s="40"/>
      <c r="L307" s="44"/>
      <c r="M307" s="252"/>
      <c r="N307" s="25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142</v>
      </c>
      <c r="AU307" s="17" t="s">
        <v>87</v>
      </c>
    </row>
    <row r="308" s="2" customFormat="1" ht="21.75" customHeight="1">
      <c r="A308" s="38"/>
      <c r="B308" s="39"/>
      <c r="C308" s="236" t="s">
        <v>388</v>
      </c>
      <c r="D308" s="236" t="s">
        <v>138</v>
      </c>
      <c r="E308" s="237" t="s">
        <v>389</v>
      </c>
      <c r="F308" s="238" t="s">
        <v>390</v>
      </c>
      <c r="G308" s="239" t="s">
        <v>1</v>
      </c>
      <c r="H308" s="240">
        <v>366.03500000000002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44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176</v>
      </c>
      <c r="AT308" s="248" t="s">
        <v>138</v>
      </c>
      <c r="AU308" s="248" t="s">
        <v>87</v>
      </c>
      <c r="AY308" s="17" t="s">
        <v>135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141</v>
      </c>
      <c r="BK308" s="249">
        <f>ROUND(I308*H308,2)</f>
        <v>0</v>
      </c>
      <c r="BL308" s="17" t="s">
        <v>176</v>
      </c>
      <c r="BM308" s="248" t="s">
        <v>391</v>
      </c>
    </row>
    <row r="309" s="2" customFormat="1">
      <c r="A309" s="38"/>
      <c r="B309" s="39"/>
      <c r="C309" s="40"/>
      <c r="D309" s="250" t="s">
        <v>142</v>
      </c>
      <c r="E309" s="40"/>
      <c r="F309" s="251" t="s">
        <v>390</v>
      </c>
      <c r="G309" s="40"/>
      <c r="H309" s="40"/>
      <c r="I309" s="144"/>
      <c r="J309" s="40"/>
      <c r="K309" s="40"/>
      <c r="L309" s="44"/>
      <c r="M309" s="252"/>
      <c r="N309" s="25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142</v>
      </c>
      <c r="AU309" s="17" t="s">
        <v>87</v>
      </c>
    </row>
    <row r="310" s="12" customFormat="1" ht="22.8" customHeight="1">
      <c r="A310" s="12"/>
      <c r="B310" s="220"/>
      <c r="C310" s="221"/>
      <c r="D310" s="222" t="s">
        <v>76</v>
      </c>
      <c r="E310" s="234" t="s">
        <v>392</v>
      </c>
      <c r="F310" s="234" t="s">
        <v>393</v>
      </c>
      <c r="G310" s="221"/>
      <c r="H310" s="221"/>
      <c r="I310" s="224"/>
      <c r="J310" s="235">
        <f>BK310</f>
        <v>0</v>
      </c>
      <c r="K310" s="221"/>
      <c r="L310" s="226"/>
      <c r="M310" s="227"/>
      <c r="N310" s="228"/>
      <c r="O310" s="228"/>
      <c r="P310" s="229">
        <f>SUM(P311:P326)</f>
        <v>0</v>
      </c>
      <c r="Q310" s="228"/>
      <c r="R310" s="229">
        <f>SUM(R311:R326)</f>
        <v>0</v>
      </c>
      <c r="S310" s="228"/>
      <c r="T310" s="230">
        <f>SUM(T311:T326)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31" t="s">
        <v>87</v>
      </c>
      <c r="AT310" s="232" t="s">
        <v>76</v>
      </c>
      <c r="AU310" s="232" t="s">
        <v>85</v>
      </c>
      <c r="AY310" s="231" t="s">
        <v>135</v>
      </c>
      <c r="BK310" s="233">
        <f>SUM(BK311:BK326)</f>
        <v>0</v>
      </c>
    </row>
    <row r="311" s="2" customFormat="1" ht="16.5" customHeight="1">
      <c r="A311" s="38"/>
      <c r="B311" s="39"/>
      <c r="C311" s="236" t="s">
        <v>223</v>
      </c>
      <c r="D311" s="236" t="s">
        <v>138</v>
      </c>
      <c r="E311" s="237" t="s">
        <v>394</v>
      </c>
      <c r="F311" s="238" t="s">
        <v>395</v>
      </c>
      <c r="G311" s="239" t="s">
        <v>1</v>
      </c>
      <c r="H311" s="240">
        <v>3</v>
      </c>
      <c r="I311" s="241"/>
      <c r="J311" s="242">
        <f>ROUND(I311*H311,2)</f>
        <v>0</v>
      </c>
      <c r="K311" s="243"/>
      <c r="L311" s="44"/>
      <c r="M311" s="244" t="s">
        <v>1</v>
      </c>
      <c r="N311" s="245" t="s">
        <v>44</v>
      </c>
      <c r="O311" s="91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8" t="s">
        <v>176</v>
      </c>
      <c r="AT311" s="248" t="s">
        <v>138</v>
      </c>
      <c r="AU311" s="248" t="s">
        <v>87</v>
      </c>
      <c r="AY311" s="17" t="s">
        <v>135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7" t="s">
        <v>141</v>
      </c>
      <c r="BK311" s="249">
        <f>ROUND(I311*H311,2)</f>
        <v>0</v>
      </c>
      <c r="BL311" s="17" t="s">
        <v>176</v>
      </c>
      <c r="BM311" s="248" t="s">
        <v>396</v>
      </c>
    </row>
    <row r="312" s="2" customFormat="1">
      <c r="A312" s="38"/>
      <c r="B312" s="39"/>
      <c r="C312" s="40"/>
      <c r="D312" s="250" t="s">
        <v>142</v>
      </c>
      <c r="E312" s="40"/>
      <c r="F312" s="251" t="s">
        <v>395</v>
      </c>
      <c r="G312" s="40"/>
      <c r="H312" s="40"/>
      <c r="I312" s="144"/>
      <c r="J312" s="40"/>
      <c r="K312" s="40"/>
      <c r="L312" s="44"/>
      <c r="M312" s="252"/>
      <c r="N312" s="25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142</v>
      </c>
      <c r="AU312" s="17" t="s">
        <v>87</v>
      </c>
    </row>
    <row r="313" s="2" customFormat="1" ht="16.5" customHeight="1">
      <c r="A313" s="38"/>
      <c r="B313" s="39"/>
      <c r="C313" s="236" t="s">
        <v>397</v>
      </c>
      <c r="D313" s="236" t="s">
        <v>138</v>
      </c>
      <c r="E313" s="237" t="s">
        <v>398</v>
      </c>
      <c r="F313" s="238" t="s">
        <v>399</v>
      </c>
      <c r="G313" s="239" t="s">
        <v>1</v>
      </c>
      <c r="H313" s="240">
        <v>3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44</v>
      </c>
      <c r="O313" s="91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176</v>
      </c>
      <c r="AT313" s="248" t="s">
        <v>138</v>
      </c>
      <c r="AU313" s="248" t="s">
        <v>87</v>
      </c>
      <c r="AY313" s="17" t="s">
        <v>135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141</v>
      </c>
      <c r="BK313" s="249">
        <f>ROUND(I313*H313,2)</f>
        <v>0</v>
      </c>
      <c r="BL313" s="17" t="s">
        <v>176</v>
      </c>
      <c r="BM313" s="248" t="s">
        <v>400</v>
      </c>
    </row>
    <row r="314" s="2" customFormat="1">
      <c r="A314" s="38"/>
      <c r="B314" s="39"/>
      <c r="C314" s="40"/>
      <c r="D314" s="250" t="s">
        <v>142</v>
      </c>
      <c r="E314" s="40"/>
      <c r="F314" s="251" t="s">
        <v>399</v>
      </c>
      <c r="G314" s="40"/>
      <c r="H314" s="40"/>
      <c r="I314" s="144"/>
      <c r="J314" s="40"/>
      <c r="K314" s="40"/>
      <c r="L314" s="44"/>
      <c r="M314" s="252"/>
      <c r="N314" s="25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142</v>
      </c>
      <c r="AU314" s="17" t="s">
        <v>87</v>
      </c>
    </row>
    <row r="315" s="2" customFormat="1" ht="16.5" customHeight="1">
      <c r="A315" s="38"/>
      <c r="B315" s="39"/>
      <c r="C315" s="236" t="s">
        <v>272</v>
      </c>
      <c r="D315" s="236" t="s">
        <v>138</v>
      </c>
      <c r="E315" s="237" t="s">
        <v>401</v>
      </c>
      <c r="F315" s="238" t="s">
        <v>402</v>
      </c>
      <c r="G315" s="239" t="s">
        <v>1</v>
      </c>
      <c r="H315" s="240">
        <v>13.390000000000001</v>
      </c>
      <c r="I315" s="241"/>
      <c r="J315" s="242">
        <f>ROUND(I315*H315,2)</f>
        <v>0</v>
      </c>
      <c r="K315" s="243"/>
      <c r="L315" s="44"/>
      <c r="M315" s="244" t="s">
        <v>1</v>
      </c>
      <c r="N315" s="245" t="s">
        <v>44</v>
      </c>
      <c r="O315" s="91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176</v>
      </c>
      <c r="AT315" s="248" t="s">
        <v>138</v>
      </c>
      <c r="AU315" s="248" t="s">
        <v>87</v>
      </c>
      <c r="AY315" s="17" t="s">
        <v>135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141</v>
      </c>
      <c r="BK315" s="249">
        <f>ROUND(I315*H315,2)</f>
        <v>0</v>
      </c>
      <c r="BL315" s="17" t="s">
        <v>176</v>
      </c>
      <c r="BM315" s="248" t="s">
        <v>403</v>
      </c>
    </row>
    <row r="316" s="2" customFormat="1">
      <c r="A316" s="38"/>
      <c r="B316" s="39"/>
      <c r="C316" s="40"/>
      <c r="D316" s="250" t="s">
        <v>142</v>
      </c>
      <c r="E316" s="40"/>
      <c r="F316" s="251" t="s">
        <v>402</v>
      </c>
      <c r="G316" s="40"/>
      <c r="H316" s="40"/>
      <c r="I316" s="144"/>
      <c r="J316" s="40"/>
      <c r="K316" s="40"/>
      <c r="L316" s="44"/>
      <c r="M316" s="252"/>
      <c r="N316" s="25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142</v>
      </c>
      <c r="AU316" s="17" t="s">
        <v>87</v>
      </c>
    </row>
    <row r="317" s="14" customFormat="1">
      <c r="A317" s="14"/>
      <c r="B317" s="264"/>
      <c r="C317" s="265"/>
      <c r="D317" s="250" t="s">
        <v>167</v>
      </c>
      <c r="E317" s="266" t="s">
        <v>1</v>
      </c>
      <c r="F317" s="267" t="s">
        <v>404</v>
      </c>
      <c r="G317" s="265"/>
      <c r="H317" s="268">
        <v>13.390000000000001</v>
      </c>
      <c r="I317" s="269"/>
      <c r="J317" s="265"/>
      <c r="K317" s="265"/>
      <c r="L317" s="270"/>
      <c r="M317" s="271"/>
      <c r="N317" s="272"/>
      <c r="O317" s="272"/>
      <c r="P317" s="272"/>
      <c r="Q317" s="272"/>
      <c r="R317" s="272"/>
      <c r="S317" s="272"/>
      <c r="T317" s="27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4" t="s">
        <v>167</v>
      </c>
      <c r="AU317" s="274" t="s">
        <v>87</v>
      </c>
      <c r="AV317" s="14" t="s">
        <v>87</v>
      </c>
      <c r="AW317" s="14" t="s">
        <v>34</v>
      </c>
      <c r="AX317" s="14" t="s">
        <v>77</v>
      </c>
      <c r="AY317" s="274" t="s">
        <v>135</v>
      </c>
    </row>
    <row r="318" s="15" customFormat="1">
      <c r="A318" s="15"/>
      <c r="B318" s="275"/>
      <c r="C318" s="276"/>
      <c r="D318" s="250" t="s">
        <v>167</v>
      </c>
      <c r="E318" s="277" t="s">
        <v>1</v>
      </c>
      <c r="F318" s="278" t="s">
        <v>173</v>
      </c>
      <c r="G318" s="276"/>
      <c r="H318" s="279">
        <v>13.390000000000001</v>
      </c>
      <c r="I318" s="280"/>
      <c r="J318" s="276"/>
      <c r="K318" s="276"/>
      <c r="L318" s="281"/>
      <c r="M318" s="282"/>
      <c r="N318" s="283"/>
      <c r="O318" s="283"/>
      <c r="P318" s="283"/>
      <c r="Q318" s="283"/>
      <c r="R318" s="283"/>
      <c r="S318" s="283"/>
      <c r="T318" s="28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5" t="s">
        <v>167</v>
      </c>
      <c r="AU318" s="285" t="s">
        <v>87</v>
      </c>
      <c r="AV318" s="15" t="s">
        <v>141</v>
      </c>
      <c r="AW318" s="15" t="s">
        <v>34</v>
      </c>
      <c r="AX318" s="15" t="s">
        <v>85</v>
      </c>
      <c r="AY318" s="285" t="s">
        <v>135</v>
      </c>
    </row>
    <row r="319" s="2" customFormat="1" ht="44.25" customHeight="1">
      <c r="A319" s="38"/>
      <c r="B319" s="39"/>
      <c r="C319" s="236" t="s">
        <v>405</v>
      </c>
      <c r="D319" s="236" t="s">
        <v>138</v>
      </c>
      <c r="E319" s="237" t="s">
        <v>406</v>
      </c>
      <c r="F319" s="238" t="s">
        <v>407</v>
      </c>
      <c r="G319" s="239" t="s">
        <v>1</v>
      </c>
      <c r="H319" s="240">
        <v>3</v>
      </c>
      <c r="I319" s="241"/>
      <c r="J319" s="242">
        <f>ROUND(I319*H319,2)</f>
        <v>0</v>
      </c>
      <c r="K319" s="243"/>
      <c r="L319" s="44"/>
      <c r="M319" s="244" t="s">
        <v>1</v>
      </c>
      <c r="N319" s="245" t="s">
        <v>44</v>
      </c>
      <c r="O319" s="91"/>
      <c r="P319" s="246">
        <f>O319*H319</f>
        <v>0</v>
      </c>
      <c r="Q319" s="246">
        <v>0</v>
      </c>
      <c r="R319" s="246">
        <f>Q319*H319</f>
        <v>0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176</v>
      </c>
      <c r="AT319" s="248" t="s">
        <v>138</v>
      </c>
      <c r="AU319" s="248" t="s">
        <v>87</v>
      </c>
      <c r="AY319" s="17" t="s">
        <v>135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141</v>
      </c>
      <c r="BK319" s="249">
        <f>ROUND(I319*H319,2)</f>
        <v>0</v>
      </c>
      <c r="BL319" s="17" t="s">
        <v>176</v>
      </c>
      <c r="BM319" s="248" t="s">
        <v>408</v>
      </c>
    </row>
    <row r="320" s="2" customFormat="1">
      <c r="A320" s="38"/>
      <c r="B320" s="39"/>
      <c r="C320" s="40"/>
      <c r="D320" s="250" t="s">
        <v>142</v>
      </c>
      <c r="E320" s="40"/>
      <c r="F320" s="251" t="s">
        <v>407</v>
      </c>
      <c r="G320" s="40"/>
      <c r="H320" s="40"/>
      <c r="I320" s="144"/>
      <c r="J320" s="40"/>
      <c r="K320" s="40"/>
      <c r="L320" s="44"/>
      <c r="M320" s="252"/>
      <c r="N320" s="253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142</v>
      </c>
      <c r="AU320" s="17" t="s">
        <v>87</v>
      </c>
    </row>
    <row r="321" s="2" customFormat="1" ht="33" customHeight="1">
      <c r="A321" s="38"/>
      <c r="B321" s="39"/>
      <c r="C321" s="236" t="s">
        <v>277</v>
      </c>
      <c r="D321" s="236" t="s">
        <v>138</v>
      </c>
      <c r="E321" s="237" t="s">
        <v>409</v>
      </c>
      <c r="F321" s="238" t="s">
        <v>410</v>
      </c>
      <c r="G321" s="239" t="s">
        <v>1</v>
      </c>
      <c r="H321" s="240">
        <v>3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44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176</v>
      </c>
      <c r="AT321" s="248" t="s">
        <v>138</v>
      </c>
      <c r="AU321" s="248" t="s">
        <v>87</v>
      </c>
      <c r="AY321" s="17" t="s">
        <v>135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141</v>
      </c>
      <c r="BK321" s="249">
        <f>ROUND(I321*H321,2)</f>
        <v>0</v>
      </c>
      <c r="BL321" s="17" t="s">
        <v>176</v>
      </c>
      <c r="BM321" s="248" t="s">
        <v>411</v>
      </c>
    </row>
    <row r="322" s="2" customFormat="1">
      <c r="A322" s="38"/>
      <c r="B322" s="39"/>
      <c r="C322" s="40"/>
      <c r="D322" s="250" t="s">
        <v>142</v>
      </c>
      <c r="E322" s="40"/>
      <c r="F322" s="251" t="s">
        <v>410</v>
      </c>
      <c r="G322" s="40"/>
      <c r="H322" s="40"/>
      <c r="I322" s="144"/>
      <c r="J322" s="40"/>
      <c r="K322" s="40"/>
      <c r="L322" s="44"/>
      <c r="M322" s="252"/>
      <c r="N322" s="25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142</v>
      </c>
      <c r="AU322" s="17" t="s">
        <v>87</v>
      </c>
    </row>
    <row r="323" s="2" customFormat="1" ht="33" customHeight="1">
      <c r="A323" s="38"/>
      <c r="B323" s="39"/>
      <c r="C323" s="236" t="s">
        <v>412</v>
      </c>
      <c r="D323" s="236" t="s">
        <v>138</v>
      </c>
      <c r="E323" s="237" t="s">
        <v>413</v>
      </c>
      <c r="F323" s="238" t="s">
        <v>414</v>
      </c>
      <c r="G323" s="239" t="s">
        <v>1</v>
      </c>
      <c r="H323" s="240">
        <v>3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44</v>
      </c>
      <c r="O323" s="91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176</v>
      </c>
      <c r="AT323" s="248" t="s">
        <v>138</v>
      </c>
      <c r="AU323" s="248" t="s">
        <v>87</v>
      </c>
      <c r="AY323" s="17" t="s">
        <v>135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141</v>
      </c>
      <c r="BK323" s="249">
        <f>ROUND(I323*H323,2)</f>
        <v>0</v>
      </c>
      <c r="BL323" s="17" t="s">
        <v>176</v>
      </c>
      <c r="BM323" s="248" t="s">
        <v>415</v>
      </c>
    </row>
    <row r="324" s="2" customFormat="1">
      <c r="A324" s="38"/>
      <c r="B324" s="39"/>
      <c r="C324" s="40"/>
      <c r="D324" s="250" t="s">
        <v>142</v>
      </c>
      <c r="E324" s="40"/>
      <c r="F324" s="251" t="s">
        <v>414</v>
      </c>
      <c r="G324" s="40"/>
      <c r="H324" s="40"/>
      <c r="I324" s="144"/>
      <c r="J324" s="40"/>
      <c r="K324" s="40"/>
      <c r="L324" s="44"/>
      <c r="M324" s="252"/>
      <c r="N324" s="253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142</v>
      </c>
      <c r="AU324" s="17" t="s">
        <v>87</v>
      </c>
    </row>
    <row r="325" s="2" customFormat="1" ht="21.75" customHeight="1">
      <c r="A325" s="38"/>
      <c r="B325" s="39"/>
      <c r="C325" s="236" t="s">
        <v>281</v>
      </c>
      <c r="D325" s="236" t="s">
        <v>138</v>
      </c>
      <c r="E325" s="237" t="s">
        <v>416</v>
      </c>
      <c r="F325" s="238" t="s">
        <v>417</v>
      </c>
      <c r="G325" s="239" t="s">
        <v>1</v>
      </c>
      <c r="H325" s="240">
        <v>822.33900000000006</v>
      </c>
      <c r="I325" s="241"/>
      <c r="J325" s="242">
        <f>ROUND(I325*H325,2)</f>
        <v>0</v>
      </c>
      <c r="K325" s="243"/>
      <c r="L325" s="44"/>
      <c r="M325" s="244" t="s">
        <v>1</v>
      </c>
      <c r="N325" s="245" t="s">
        <v>44</v>
      </c>
      <c r="O325" s="91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8" t="s">
        <v>176</v>
      </c>
      <c r="AT325" s="248" t="s">
        <v>138</v>
      </c>
      <c r="AU325" s="248" t="s">
        <v>87</v>
      </c>
      <c r="AY325" s="17" t="s">
        <v>135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141</v>
      </c>
      <c r="BK325" s="249">
        <f>ROUND(I325*H325,2)</f>
        <v>0</v>
      </c>
      <c r="BL325" s="17" t="s">
        <v>176</v>
      </c>
      <c r="BM325" s="248" t="s">
        <v>418</v>
      </c>
    </row>
    <row r="326" s="2" customFormat="1">
      <c r="A326" s="38"/>
      <c r="B326" s="39"/>
      <c r="C326" s="40"/>
      <c r="D326" s="250" t="s">
        <v>142</v>
      </c>
      <c r="E326" s="40"/>
      <c r="F326" s="251" t="s">
        <v>417</v>
      </c>
      <c r="G326" s="40"/>
      <c r="H326" s="40"/>
      <c r="I326" s="144"/>
      <c r="J326" s="40"/>
      <c r="K326" s="40"/>
      <c r="L326" s="44"/>
      <c r="M326" s="252"/>
      <c r="N326" s="253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142</v>
      </c>
      <c r="AU326" s="17" t="s">
        <v>87</v>
      </c>
    </row>
    <row r="327" s="12" customFormat="1" ht="22.8" customHeight="1">
      <c r="A327" s="12"/>
      <c r="B327" s="220"/>
      <c r="C327" s="221"/>
      <c r="D327" s="222" t="s">
        <v>76</v>
      </c>
      <c r="E327" s="234" t="s">
        <v>419</v>
      </c>
      <c r="F327" s="234" t="s">
        <v>420</v>
      </c>
      <c r="G327" s="221"/>
      <c r="H327" s="221"/>
      <c r="I327" s="224"/>
      <c r="J327" s="235">
        <f>BK327</f>
        <v>0</v>
      </c>
      <c r="K327" s="221"/>
      <c r="L327" s="226"/>
      <c r="M327" s="227"/>
      <c r="N327" s="228"/>
      <c r="O327" s="228"/>
      <c r="P327" s="229">
        <f>SUM(P328:P331)</f>
        <v>0</v>
      </c>
      <c r="Q327" s="228"/>
      <c r="R327" s="229">
        <f>SUM(R328:R331)</f>
        <v>0</v>
      </c>
      <c r="S327" s="228"/>
      <c r="T327" s="230">
        <f>SUM(T328:T331)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31" t="s">
        <v>87</v>
      </c>
      <c r="AT327" s="232" t="s">
        <v>76</v>
      </c>
      <c r="AU327" s="232" t="s">
        <v>85</v>
      </c>
      <c r="AY327" s="231" t="s">
        <v>135</v>
      </c>
      <c r="BK327" s="233">
        <f>SUM(BK328:BK331)</f>
        <v>0</v>
      </c>
    </row>
    <row r="328" s="2" customFormat="1" ht="21.75" customHeight="1">
      <c r="A328" s="38"/>
      <c r="B328" s="39"/>
      <c r="C328" s="236" t="s">
        <v>421</v>
      </c>
      <c r="D328" s="236" t="s">
        <v>138</v>
      </c>
      <c r="E328" s="237" t="s">
        <v>422</v>
      </c>
      <c r="F328" s="238" t="s">
        <v>423</v>
      </c>
      <c r="G328" s="239" t="s">
        <v>1</v>
      </c>
      <c r="H328" s="240">
        <v>15.298</v>
      </c>
      <c r="I328" s="241"/>
      <c r="J328" s="242">
        <f>ROUND(I328*H328,2)</f>
        <v>0</v>
      </c>
      <c r="K328" s="243"/>
      <c r="L328" s="44"/>
      <c r="M328" s="244" t="s">
        <v>1</v>
      </c>
      <c r="N328" s="245" t="s">
        <v>44</v>
      </c>
      <c r="O328" s="91"/>
      <c r="P328" s="246">
        <f>O328*H328</f>
        <v>0</v>
      </c>
      <c r="Q328" s="246">
        <v>0</v>
      </c>
      <c r="R328" s="246">
        <f>Q328*H328</f>
        <v>0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176</v>
      </c>
      <c r="AT328" s="248" t="s">
        <v>138</v>
      </c>
      <c r="AU328" s="248" t="s">
        <v>87</v>
      </c>
      <c r="AY328" s="17" t="s">
        <v>135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7" t="s">
        <v>141</v>
      </c>
      <c r="BK328" s="249">
        <f>ROUND(I328*H328,2)</f>
        <v>0</v>
      </c>
      <c r="BL328" s="17" t="s">
        <v>176</v>
      </c>
      <c r="BM328" s="248" t="s">
        <v>424</v>
      </c>
    </row>
    <row r="329" s="2" customFormat="1">
      <c r="A329" s="38"/>
      <c r="B329" s="39"/>
      <c r="C329" s="40"/>
      <c r="D329" s="250" t="s">
        <v>142</v>
      </c>
      <c r="E329" s="40"/>
      <c r="F329" s="251" t="s">
        <v>423</v>
      </c>
      <c r="G329" s="40"/>
      <c r="H329" s="40"/>
      <c r="I329" s="144"/>
      <c r="J329" s="40"/>
      <c r="K329" s="40"/>
      <c r="L329" s="44"/>
      <c r="M329" s="252"/>
      <c r="N329" s="253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142</v>
      </c>
      <c r="AU329" s="17" t="s">
        <v>87</v>
      </c>
    </row>
    <row r="330" s="2" customFormat="1" ht="21.75" customHeight="1">
      <c r="A330" s="38"/>
      <c r="B330" s="39"/>
      <c r="C330" s="236" t="s">
        <v>284</v>
      </c>
      <c r="D330" s="236" t="s">
        <v>138</v>
      </c>
      <c r="E330" s="237" t="s">
        <v>425</v>
      </c>
      <c r="F330" s="238" t="s">
        <v>426</v>
      </c>
      <c r="G330" s="239" t="s">
        <v>1</v>
      </c>
      <c r="H330" s="240">
        <v>15.298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44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176</v>
      </c>
      <c r="AT330" s="248" t="s">
        <v>138</v>
      </c>
      <c r="AU330" s="248" t="s">
        <v>87</v>
      </c>
      <c r="AY330" s="17" t="s">
        <v>135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141</v>
      </c>
      <c r="BK330" s="249">
        <f>ROUND(I330*H330,2)</f>
        <v>0</v>
      </c>
      <c r="BL330" s="17" t="s">
        <v>176</v>
      </c>
      <c r="BM330" s="248" t="s">
        <v>427</v>
      </c>
    </row>
    <row r="331" s="2" customFormat="1">
      <c r="A331" s="38"/>
      <c r="B331" s="39"/>
      <c r="C331" s="40"/>
      <c r="D331" s="250" t="s">
        <v>142</v>
      </c>
      <c r="E331" s="40"/>
      <c r="F331" s="251" t="s">
        <v>426</v>
      </c>
      <c r="G331" s="40"/>
      <c r="H331" s="40"/>
      <c r="I331" s="144"/>
      <c r="J331" s="40"/>
      <c r="K331" s="40"/>
      <c r="L331" s="44"/>
      <c r="M331" s="252"/>
      <c r="N331" s="25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142</v>
      </c>
      <c r="AU331" s="17" t="s">
        <v>87</v>
      </c>
    </row>
    <row r="332" s="12" customFormat="1" ht="22.8" customHeight="1">
      <c r="A332" s="12"/>
      <c r="B332" s="220"/>
      <c r="C332" s="221"/>
      <c r="D332" s="222" t="s">
        <v>76</v>
      </c>
      <c r="E332" s="234" t="s">
        <v>428</v>
      </c>
      <c r="F332" s="234" t="s">
        <v>429</v>
      </c>
      <c r="G332" s="221"/>
      <c r="H332" s="221"/>
      <c r="I332" s="224"/>
      <c r="J332" s="235">
        <f>BK332</f>
        <v>0</v>
      </c>
      <c r="K332" s="221"/>
      <c r="L332" s="226"/>
      <c r="M332" s="227"/>
      <c r="N332" s="228"/>
      <c r="O332" s="228"/>
      <c r="P332" s="229">
        <f>SUM(P333:P334)</f>
        <v>0</v>
      </c>
      <c r="Q332" s="228"/>
      <c r="R332" s="229">
        <f>SUM(R333:R334)</f>
        <v>0</v>
      </c>
      <c r="S332" s="228"/>
      <c r="T332" s="230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31" t="s">
        <v>85</v>
      </c>
      <c r="AT332" s="232" t="s">
        <v>76</v>
      </c>
      <c r="AU332" s="232" t="s">
        <v>85</v>
      </c>
      <c r="AY332" s="231" t="s">
        <v>135</v>
      </c>
      <c r="BK332" s="233">
        <f>SUM(BK333:BK334)</f>
        <v>0</v>
      </c>
    </row>
    <row r="333" s="2" customFormat="1" ht="16.5" customHeight="1">
      <c r="A333" s="38"/>
      <c r="B333" s="39"/>
      <c r="C333" s="236" t="s">
        <v>430</v>
      </c>
      <c r="D333" s="236" t="s">
        <v>138</v>
      </c>
      <c r="E333" s="237" t="s">
        <v>431</v>
      </c>
      <c r="F333" s="238" t="s">
        <v>432</v>
      </c>
      <c r="G333" s="239" t="s">
        <v>1</v>
      </c>
      <c r="H333" s="240">
        <v>1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44</v>
      </c>
      <c r="O333" s="91"/>
      <c r="P333" s="246">
        <f>O333*H333</f>
        <v>0</v>
      </c>
      <c r="Q333" s="246">
        <v>0</v>
      </c>
      <c r="R333" s="246">
        <f>Q333*H333</f>
        <v>0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141</v>
      </c>
      <c r="AT333" s="248" t="s">
        <v>138</v>
      </c>
      <c r="AU333" s="248" t="s">
        <v>87</v>
      </c>
      <c r="AY333" s="17" t="s">
        <v>135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141</v>
      </c>
      <c r="BK333" s="249">
        <f>ROUND(I333*H333,2)</f>
        <v>0</v>
      </c>
      <c r="BL333" s="17" t="s">
        <v>141</v>
      </c>
      <c r="BM333" s="248" t="s">
        <v>433</v>
      </c>
    </row>
    <row r="334" s="2" customFormat="1">
      <c r="A334" s="38"/>
      <c r="B334" s="39"/>
      <c r="C334" s="40"/>
      <c r="D334" s="250" t="s">
        <v>142</v>
      </c>
      <c r="E334" s="40"/>
      <c r="F334" s="251" t="s">
        <v>432</v>
      </c>
      <c r="G334" s="40"/>
      <c r="H334" s="40"/>
      <c r="I334" s="144"/>
      <c r="J334" s="40"/>
      <c r="K334" s="40"/>
      <c r="L334" s="44"/>
      <c r="M334" s="252"/>
      <c r="N334" s="253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142</v>
      </c>
      <c r="AU334" s="17" t="s">
        <v>87</v>
      </c>
    </row>
    <row r="335" s="12" customFormat="1" ht="22.8" customHeight="1">
      <c r="A335" s="12"/>
      <c r="B335" s="220"/>
      <c r="C335" s="221"/>
      <c r="D335" s="222" t="s">
        <v>76</v>
      </c>
      <c r="E335" s="234" t="s">
        <v>434</v>
      </c>
      <c r="F335" s="234" t="s">
        <v>435</v>
      </c>
      <c r="G335" s="221"/>
      <c r="H335" s="221"/>
      <c r="I335" s="224"/>
      <c r="J335" s="235">
        <f>BK335</f>
        <v>0</v>
      </c>
      <c r="K335" s="221"/>
      <c r="L335" s="226"/>
      <c r="M335" s="227"/>
      <c r="N335" s="228"/>
      <c r="O335" s="228"/>
      <c r="P335" s="229">
        <f>SUM(P336:P343)</f>
        <v>0</v>
      </c>
      <c r="Q335" s="228"/>
      <c r="R335" s="229">
        <f>SUM(R336:R343)</f>
        <v>0</v>
      </c>
      <c r="S335" s="228"/>
      <c r="T335" s="230">
        <f>SUM(T336:T343)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31" t="s">
        <v>85</v>
      </c>
      <c r="AT335" s="232" t="s">
        <v>76</v>
      </c>
      <c r="AU335" s="232" t="s">
        <v>85</v>
      </c>
      <c r="AY335" s="231" t="s">
        <v>135</v>
      </c>
      <c r="BK335" s="233">
        <f>SUM(BK336:BK343)</f>
        <v>0</v>
      </c>
    </row>
    <row r="336" s="2" customFormat="1" ht="16.5" customHeight="1">
      <c r="A336" s="38"/>
      <c r="B336" s="39"/>
      <c r="C336" s="236" t="s">
        <v>289</v>
      </c>
      <c r="D336" s="236" t="s">
        <v>138</v>
      </c>
      <c r="E336" s="237" t="s">
        <v>436</v>
      </c>
      <c r="F336" s="238" t="s">
        <v>437</v>
      </c>
      <c r="G336" s="239" t="s">
        <v>1</v>
      </c>
      <c r="H336" s="240">
        <v>1</v>
      </c>
      <c r="I336" s="241"/>
      <c r="J336" s="242">
        <f>ROUND(I336*H336,2)</f>
        <v>0</v>
      </c>
      <c r="K336" s="243"/>
      <c r="L336" s="44"/>
      <c r="M336" s="244" t="s">
        <v>1</v>
      </c>
      <c r="N336" s="245" t="s">
        <v>44</v>
      </c>
      <c r="O336" s="91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8" t="s">
        <v>141</v>
      </c>
      <c r="AT336" s="248" t="s">
        <v>138</v>
      </c>
      <c r="AU336" s="248" t="s">
        <v>87</v>
      </c>
      <c r="AY336" s="17" t="s">
        <v>135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7" t="s">
        <v>141</v>
      </c>
      <c r="BK336" s="249">
        <f>ROUND(I336*H336,2)</f>
        <v>0</v>
      </c>
      <c r="BL336" s="17" t="s">
        <v>141</v>
      </c>
      <c r="BM336" s="248" t="s">
        <v>438</v>
      </c>
    </row>
    <row r="337" s="2" customFormat="1">
      <c r="A337" s="38"/>
      <c r="B337" s="39"/>
      <c r="C337" s="40"/>
      <c r="D337" s="250" t="s">
        <v>142</v>
      </c>
      <c r="E337" s="40"/>
      <c r="F337" s="251" t="s">
        <v>437</v>
      </c>
      <c r="G337" s="40"/>
      <c r="H337" s="40"/>
      <c r="I337" s="144"/>
      <c r="J337" s="40"/>
      <c r="K337" s="40"/>
      <c r="L337" s="44"/>
      <c r="M337" s="252"/>
      <c r="N337" s="253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142</v>
      </c>
      <c r="AU337" s="17" t="s">
        <v>87</v>
      </c>
    </row>
    <row r="338" s="2" customFormat="1" ht="21.75" customHeight="1">
      <c r="A338" s="38"/>
      <c r="B338" s="39"/>
      <c r="C338" s="236" t="s">
        <v>439</v>
      </c>
      <c r="D338" s="236" t="s">
        <v>138</v>
      </c>
      <c r="E338" s="237" t="s">
        <v>440</v>
      </c>
      <c r="F338" s="238" t="s">
        <v>441</v>
      </c>
      <c r="G338" s="239" t="s">
        <v>1</v>
      </c>
      <c r="H338" s="240">
        <v>1</v>
      </c>
      <c r="I338" s="241"/>
      <c r="J338" s="242">
        <f>ROUND(I338*H338,2)</f>
        <v>0</v>
      </c>
      <c r="K338" s="243"/>
      <c r="L338" s="44"/>
      <c r="M338" s="244" t="s">
        <v>1</v>
      </c>
      <c r="N338" s="245" t="s">
        <v>44</v>
      </c>
      <c r="O338" s="91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141</v>
      </c>
      <c r="AT338" s="248" t="s">
        <v>138</v>
      </c>
      <c r="AU338" s="248" t="s">
        <v>87</v>
      </c>
      <c r="AY338" s="17" t="s">
        <v>135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141</v>
      </c>
      <c r="BK338" s="249">
        <f>ROUND(I338*H338,2)</f>
        <v>0</v>
      </c>
      <c r="BL338" s="17" t="s">
        <v>141</v>
      </c>
      <c r="BM338" s="248" t="s">
        <v>442</v>
      </c>
    </row>
    <row r="339" s="2" customFormat="1">
      <c r="A339" s="38"/>
      <c r="B339" s="39"/>
      <c r="C339" s="40"/>
      <c r="D339" s="250" t="s">
        <v>142</v>
      </c>
      <c r="E339" s="40"/>
      <c r="F339" s="251" t="s">
        <v>441</v>
      </c>
      <c r="G339" s="40"/>
      <c r="H339" s="40"/>
      <c r="I339" s="144"/>
      <c r="J339" s="40"/>
      <c r="K339" s="40"/>
      <c r="L339" s="44"/>
      <c r="M339" s="252"/>
      <c r="N339" s="25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142</v>
      </c>
      <c r="AU339" s="17" t="s">
        <v>87</v>
      </c>
    </row>
    <row r="340" s="2" customFormat="1" ht="16.5" customHeight="1">
      <c r="A340" s="38"/>
      <c r="B340" s="39"/>
      <c r="C340" s="236" t="s">
        <v>293</v>
      </c>
      <c r="D340" s="236" t="s">
        <v>138</v>
      </c>
      <c r="E340" s="237" t="s">
        <v>443</v>
      </c>
      <c r="F340" s="238" t="s">
        <v>444</v>
      </c>
      <c r="G340" s="239" t="s">
        <v>1</v>
      </c>
      <c r="H340" s="240">
        <v>1</v>
      </c>
      <c r="I340" s="241"/>
      <c r="J340" s="242">
        <f>ROUND(I340*H340,2)</f>
        <v>0</v>
      </c>
      <c r="K340" s="243"/>
      <c r="L340" s="44"/>
      <c r="M340" s="244" t="s">
        <v>1</v>
      </c>
      <c r="N340" s="245" t="s">
        <v>44</v>
      </c>
      <c r="O340" s="91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8" t="s">
        <v>141</v>
      </c>
      <c r="AT340" s="248" t="s">
        <v>138</v>
      </c>
      <c r="AU340" s="248" t="s">
        <v>87</v>
      </c>
      <c r="AY340" s="17" t="s">
        <v>135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141</v>
      </c>
      <c r="BK340" s="249">
        <f>ROUND(I340*H340,2)</f>
        <v>0</v>
      </c>
      <c r="BL340" s="17" t="s">
        <v>141</v>
      </c>
      <c r="BM340" s="248" t="s">
        <v>445</v>
      </c>
    </row>
    <row r="341" s="2" customFormat="1">
      <c r="A341" s="38"/>
      <c r="B341" s="39"/>
      <c r="C341" s="40"/>
      <c r="D341" s="250" t="s">
        <v>142</v>
      </c>
      <c r="E341" s="40"/>
      <c r="F341" s="251" t="s">
        <v>444</v>
      </c>
      <c r="G341" s="40"/>
      <c r="H341" s="40"/>
      <c r="I341" s="144"/>
      <c r="J341" s="40"/>
      <c r="K341" s="40"/>
      <c r="L341" s="44"/>
      <c r="M341" s="252"/>
      <c r="N341" s="253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142</v>
      </c>
      <c r="AU341" s="17" t="s">
        <v>87</v>
      </c>
    </row>
    <row r="342" s="2" customFormat="1" ht="16.5" customHeight="1">
      <c r="A342" s="38"/>
      <c r="B342" s="39"/>
      <c r="C342" s="236" t="s">
        <v>446</v>
      </c>
      <c r="D342" s="236" t="s">
        <v>138</v>
      </c>
      <c r="E342" s="237" t="s">
        <v>447</v>
      </c>
      <c r="F342" s="238" t="s">
        <v>448</v>
      </c>
      <c r="G342" s="239" t="s">
        <v>1</v>
      </c>
      <c r="H342" s="240">
        <v>1</v>
      </c>
      <c r="I342" s="241"/>
      <c r="J342" s="242">
        <f>ROUND(I342*H342,2)</f>
        <v>0</v>
      </c>
      <c r="K342" s="243"/>
      <c r="L342" s="44"/>
      <c r="M342" s="244" t="s">
        <v>1</v>
      </c>
      <c r="N342" s="245" t="s">
        <v>44</v>
      </c>
      <c r="O342" s="91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141</v>
      </c>
      <c r="AT342" s="248" t="s">
        <v>138</v>
      </c>
      <c r="AU342" s="248" t="s">
        <v>87</v>
      </c>
      <c r="AY342" s="17" t="s">
        <v>135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7" t="s">
        <v>141</v>
      </c>
      <c r="BK342" s="249">
        <f>ROUND(I342*H342,2)</f>
        <v>0</v>
      </c>
      <c r="BL342" s="17" t="s">
        <v>141</v>
      </c>
      <c r="BM342" s="248" t="s">
        <v>449</v>
      </c>
    </row>
    <row r="343" s="2" customFormat="1">
      <c r="A343" s="38"/>
      <c r="B343" s="39"/>
      <c r="C343" s="40"/>
      <c r="D343" s="250" t="s">
        <v>142</v>
      </c>
      <c r="E343" s="40"/>
      <c r="F343" s="251" t="s">
        <v>448</v>
      </c>
      <c r="G343" s="40"/>
      <c r="H343" s="40"/>
      <c r="I343" s="144"/>
      <c r="J343" s="40"/>
      <c r="K343" s="40"/>
      <c r="L343" s="44"/>
      <c r="M343" s="252"/>
      <c r="N343" s="253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142</v>
      </c>
      <c r="AU343" s="17" t="s">
        <v>87</v>
      </c>
    </row>
    <row r="344" s="12" customFormat="1" ht="22.8" customHeight="1">
      <c r="A344" s="12"/>
      <c r="B344" s="220"/>
      <c r="C344" s="221"/>
      <c r="D344" s="222" t="s">
        <v>76</v>
      </c>
      <c r="E344" s="234" t="s">
        <v>450</v>
      </c>
      <c r="F344" s="234" t="s">
        <v>451</v>
      </c>
      <c r="G344" s="221"/>
      <c r="H344" s="221"/>
      <c r="I344" s="224"/>
      <c r="J344" s="235">
        <f>BK344</f>
        <v>0</v>
      </c>
      <c r="K344" s="221"/>
      <c r="L344" s="226"/>
      <c r="M344" s="227"/>
      <c r="N344" s="228"/>
      <c r="O344" s="228"/>
      <c r="P344" s="229">
        <f>SUM(P345:P360)</f>
        <v>0</v>
      </c>
      <c r="Q344" s="228"/>
      <c r="R344" s="229">
        <f>SUM(R345:R360)</f>
        <v>0</v>
      </c>
      <c r="S344" s="228"/>
      <c r="T344" s="230">
        <f>SUM(T345:T360)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1" t="s">
        <v>85</v>
      </c>
      <c r="AT344" s="232" t="s">
        <v>76</v>
      </c>
      <c r="AU344" s="232" t="s">
        <v>85</v>
      </c>
      <c r="AY344" s="231" t="s">
        <v>135</v>
      </c>
      <c r="BK344" s="233">
        <f>SUM(BK345:BK360)</f>
        <v>0</v>
      </c>
    </row>
    <row r="345" s="2" customFormat="1" ht="21.75" customHeight="1">
      <c r="A345" s="38"/>
      <c r="B345" s="39"/>
      <c r="C345" s="236" t="s">
        <v>297</v>
      </c>
      <c r="D345" s="236" t="s">
        <v>138</v>
      </c>
      <c r="E345" s="237" t="s">
        <v>452</v>
      </c>
      <c r="F345" s="238" t="s">
        <v>453</v>
      </c>
      <c r="G345" s="239" t="s">
        <v>1</v>
      </c>
      <c r="H345" s="240">
        <v>4.8630000000000004</v>
      </c>
      <c r="I345" s="241"/>
      <c r="J345" s="242">
        <f>ROUND(I345*H345,2)</f>
        <v>0</v>
      </c>
      <c r="K345" s="243"/>
      <c r="L345" s="44"/>
      <c r="M345" s="244" t="s">
        <v>1</v>
      </c>
      <c r="N345" s="245" t="s">
        <v>44</v>
      </c>
      <c r="O345" s="91"/>
      <c r="P345" s="246">
        <f>O345*H345</f>
        <v>0</v>
      </c>
      <c r="Q345" s="246">
        <v>0</v>
      </c>
      <c r="R345" s="246">
        <f>Q345*H345</f>
        <v>0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141</v>
      </c>
      <c r="AT345" s="248" t="s">
        <v>138</v>
      </c>
      <c r="AU345" s="248" t="s">
        <v>87</v>
      </c>
      <c r="AY345" s="17" t="s">
        <v>135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141</v>
      </c>
      <c r="BK345" s="249">
        <f>ROUND(I345*H345,2)</f>
        <v>0</v>
      </c>
      <c r="BL345" s="17" t="s">
        <v>141</v>
      </c>
      <c r="BM345" s="248" t="s">
        <v>454</v>
      </c>
    </row>
    <row r="346" s="2" customFormat="1">
      <c r="A346" s="38"/>
      <c r="B346" s="39"/>
      <c r="C346" s="40"/>
      <c r="D346" s="250" t="s">
        <v>142</v>
      </c>
      <c r="E346" s="40"/>
      <c r="F346" s="251" t="s">
        <v>453</v>
      </c>
      <c r="G346" s="40"/>
      <c r="H346" s="40"/>
      <c r="I346" s="144"/>
      <c r="J346" s="40"/>
      <c r="K346" s="40"/>
      <c r="L346" s="44"/>
      <c r="M346" s="252"/>
      <c r="N346" s="253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142</v>
      </c>
      <c r="AU346" s="17" t="s">
        <v>87</v>
      </c>
    </row>
    <row r="347" s="2" customFormat="1" ht="21.75" customHeight="1">
      <c r="A347" s="38"/>
      <c r="B347" s="39"/>
      <c r="C347" s="236" t="s">
        <v>455</v>
      </c>
      <c r="D347" s="236" t="s">
        <v>138</v>
      </c>
      <c r="E347" s="237" t="s">
        <v>456</v>
      </c>
      <c r="F347" s="238" t="s">
        <v>457</v>
      </c>
      <c r="G347" s="239" t="s">
        <v>1</v>
      </c>
      <c r="H347" s="240">
        <v>4.8630000000000004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44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141</v>
      </c>
      <c r="AT347" s="248" t="s">
        <v>138</v>
      </c>
      <c r="AU347" s="248" t="s">
        <v>87</v>
      </c>
      <c r="AY347" s="17" t="s">
        <v>135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141</v>
      </c>
      <c r="BK347" s="249">
        <f>ROUND(I347*H347,2)</f>
        <v>0</v>
      </c>
      <c r="BL347" s="17" t="s">
        <v>141</v>
      </c>
      <c r="BM347" s="248" t="s">
        <v>458</v>
      </c>
    </row>
    <row r="348" s="2" customFormat="1">
      <c r="A348" s="38"/>
      <c r="B348" s="39"/>
      <c r="C348" s="40"/>
      <c r="D348" s="250" t="s">
        <v>142</v>
      </c>
      <c r="E348" s="40"/>
      <c r="F348" s="251" t="s">
        <v>457</v>
      </c>
      <c r="G348" s="40"/>
      <c r="H348" s="40"/>
      <c r="I348" s="144"/>
      <c r="J348" s="40"/>
      <c r="K348" s="40"/>
      <c r="L348" s="44"/>
      <c r="M348" s="252"/>
      <c r="N348" s="25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142</v>
      </c>
      <c r="AU348" s="17" t="s">
        <v>87</v>
      </c>
    </row>
    <row r="349" s="2" customFormat="1" ht="33" customHeight="1">
      <c r="A349" s="38"/>
      <c r="B349" s="39"/>
      <c r="C349" s="236" t="s">
        <v>300</v>
      </c>
      <c r="D349" s="236" t="s">
        <v>138</v>
      </c>
      <c r="E349" s="237" t="s">
        <v>459</v>
      </c>
      <c r="F349" s="238" t="s">
        <v>460</v>
      </c>
      <c r="G349" s="239" t="s">
        <v>1</v>
      </c>
      <c r="H349" s="240">
        <v>4.8630000000000004</v>
      </c>
      <c r="I349" s="241"/>
      <c r="J349" s="242">
        <f>ROUND(I349*H349,2)</f>
        <v>0</v>
      </c>
      <c r="K349" s="243"/>
      <c r="L349" s="44"/>
      <c r="M349" s="244" t="s">
        <v>1</v>
      </c>
      <c r="N349" s="245" t="s">
        <v>44</v>
      </c>
      <c r="O349" s="91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8" t="s">
        <v>141</v>
      </c>
      <c r="AT349" s="248" t="s">
        <v>138</v>
      </c>
      <c r="AU349" s="248" t="s">
        <v>87</v>
      </c>
      <c r="AY349" s="17" t="s">
        <v>135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141</v>
      </c>
      <c r="BK349" s="249">
        <f>ROUND(I349*H349,2)</f>
        <v>0</v>
      </c>
      <c r="BL349" s="17" t="s">
        <v>141</v>
      </c>
      <c r="BM349" s="248" t="s">
        <v>461</v>
      </c>
    </row>
    <row r="350" s="2" customFormat="1">
      <c r="A350" s="38"/>
      <c r="B350" s="39"/>
      <c r="C350" s="40"/>
      <c r="D350" s="250" t="s">
        <v>142</v>
      </c>
      <c r="E350" s="40"/>
      <c r="F350" s="251" t="s">
        <v>460</v>
      </c>
      <c r="G350" s="40"/>
      <c r="H350" s="40"/>
      <c r="I350" s="144"/>
      <c r="J350" s="40"/>
      <c r="K350" s="40"/>
      <c r="L350" s="44"/>
      <c r="M350" s="252"/>
      <c r="N350" s="253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142</v>
      </c>
      <c r="AU350" s="17" t="s">
        <v>87</v>
      </c>
    </row>
    <row r="351" s="2" customFormat="1" ht="16.5" customHeight="1">
      <c r="A351" s="38"/>
      <c r="B351" s="39"/>
      <c r="C351" s="236" t="s">
        <v>462</v>
      </c>
      <c r="D351" s="236" t="s">
        <v>138</v>
      </c>
      <c r="E351" s="237" t="s">
        <v>463</v>
      </c>
      <c r="F351" s="238" t="s">
        <v>464</v>
      </c>
      <c r="G351" s="239" t="s">
        <v>1</v>
      </c>
      <c r="H351" s="240">
        <v>4.8630000000000004</v>
      </c>
      <c r="I351" s="241"/>
      <c r="J351" s="242">
        <f>ROUND(I351*H351,2)</f>
        <v>0</v>
      </c>
      <c r="K351" s="243"/>
      <c r="L351" s="44"/>
      <c r="M351" s="244" t="s">
        <v>1</v>
      </c>
      <c r="N351" s="245" t="s">
        <v>44</v>
      </c>
      <c r="O351" s="91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8" t="s">
        <v>141</v>
      </c>
      <c r="AT351" s="248" t="s">
        <v>138</v>
      </c>
      <c r="AU351" s="248" t="s">
        <v>87</v>
      </c>
      <c r="AY351" s="17" t="s">
        <v>135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141</v>
      </c>
      <c r="BK351" s="249">
        <f>ROUND(I351*H351,2)</f>
        <v>0</v>
      </c>
      <c r="BL351" s="17" t="s">
        <v>141</v>
      </c>
      <c r="BM351" s="248" t="s">
        <v>465</v>
      </c>
    </row>
    <row r="352" s="2" customFormat="1">
      <c r="A352" s="38"/>
      <c r="B352" s="39"/>
      <c r="C352" s="40"/>
      <c r="D352" s="250" t="s">
        <v>142</v>
      </c>
      <c r="E352" s="40"/>
      <c r="F352" s="251" t="s">
        <v>464</v>
      </c>
      <c r="G352" s="40"/>
      <c r="H352" s="40"/>
      <c r="I352" s="144"/>
      <c r="J352" s="40"/>
      <c r="K352" s="40"/>
      <c r="L352" s="44"/>
      <c r="M352" s="252"/>
      <c r="N352" s="253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142</v>
      </c>
      <c r="AU352" s="17" t="s">
        <v>87</v>
      </c>
    </row>
    <row r="353" s="2" customFormat="1" ht="21.75" customHeight="1">
      <c r="A353" s="38"/>
      <c r="B353" s="39"/>
      <c r="C353" s="236" t="s">
        <v>304</v>
      </c>
      <c r="D353" s="236" t="s">
        <v>138</v>
      </c>
      <c r="E353" s="237" t="s">
        <v>466</v>
      </c>
      <c r="F353" s="238" t="s">
        <v>467</v>
      </c>
      <c r="G353" s="239" t="s">
        <v>1</v>
      </c>
      <c r="H353" s="240">
        <v>48.634</v>
      </c>
      <c r="I353" s="241"/>
      <c r="J353" s="242">
        <f>ROUND(I353*H353,2)</f>
        <v>0</v>
      </c>
      <c r="K353" s="243"/>
      <c r="L353" s="44"/>
      <c r="M353" s="244" t="s">
        <v>1</v>
      </c>
      <c r="N353" s="245" t="s">
        <v>44</v>
      </c>
      <c r="O353" s="91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8" t="s">
        <v>141</v>
      </c>
      <c r="AT353" s="248" t="s">
        <v>138</v>
      </c>
      <c r="AU353" s="248" t="s">
        <v>87</v>
      </c>
      <c r="AY353" s="17" t="s">
        <v>135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7" t="s">
        <v>141</v>
      </c>
      <c r="BK353" s="249">
        <f>ROUND(I353*H353,2)</f>
        <v>0</v>
      </c>
      <c r="BL353" s="17" t="s">
        <v>141</v>
      </c>
      <c r="BM353" s="248" t="s">
        <v>468</v>
      </c>
    </row>
    <row r="354" s="2" customFormat="1">
      <c r="A354" s="38"/>
      <c r="B354" s="39"/>
      <c r="C354" s="40"/>
      <c r="D354" s="250" t="s">
        <v>142</v>
      </c>
      <c r="E354" s="40"/>
      <c r="F354" s="251" t="s">
        <v>467</v>
      </c>
      <c r="G354" s="40"/>
      <c r="H354" s="40"/>
      <c r="I354" s="144"/>
      <c r="J354" s="40"/>
      <c r="K354" s="40"/>
      <c r="L354" s="44"/>
      <c r="M354" s="252"/>
      <c r="N354" s="253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142</v>
      </c>
      <c r="AU354" s="17" t="s">
        <v>87</v>
      </c>
    </row>
    <row r="355" s="2" customFormat="1" ht="21.75" customHeight="1">
      <c r="A355" s="38"/>
      <c r="B355" s="39"/>
      <c r="C355" s="236" t="s">
        <v>469</v>
      </c>
      <c r="D355" s="236" t="s">
        <v>138</v>
      </c>
      <c r="E355" s="237" t="s">
        <v>470</v>
      </c>
      <c r="F355" s="238" t="s">
        <v>471</v>
      </c>
      <c r="G355" s="239" t="s">
        <v>1</v>
      </c>
      <c r="H355" s="240">
        <v>4.8630000000000004</v>
      </c>
      <c r="I355" s="241"/>
      <c r="J355" s="242">
        <f>ROUND(I355*H355,2)</f>
        <v>0</v>
      </c>
      <c r="K355" s="243"/>
      <c r="L355" s="44"/>
      <c r="M355" s="244" t="s">
        <v>1</v>
      </c>
      <c r="N355" s="245" t="s">
        <v>44</v>
      </c>
      <c r="O355" s="91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8" t="s">
        <v>141</v>
      </c>
      <c r="AT355" s="248" t="s">
        <v>138</v>
      </c>
      <c r="AU355" s="248" t="s">
        <v>87</v>
      </c>
      <c r="AY355" s="17" t="s">
        <v>135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141</v>
      </c>
      <c r="BK355" s="249">
        <f>ROUND(I355*H355,2)</f>
        <v>0</v>
      </c>
      <c r="BL355" s="17" t="s">
        <v>141</v>
      </c>
      <c r="BM355" s="248" t="s">
        <v>472</v>
      </c>
    </row>
    <row r="356" s="2" customFormat="1">
      <c r="A356" s="38"/>
      <c r="B356" s="39"/>
      <c r="C356" s="40"/>
      <c r="D356" s="250" t="s">
        <v>142</v>
      </c>
      <c r="E356" s="40"/>
      <c r="F356" s="251" t="s">
        <v>471</v>
      </c>
      <c r="G356" s="40"/>
      <c r="H356" s="40"/>
      <c r="I356" s="144"/>
      <c r="J356" s="40"/>
      <c r="K356" s="40"/>
      <c r="L356" s="44"/>
      <c r="M356" s="252"/>
      <c r="N356" s="253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142</v>
      </c>
      <c r="AU356" s="17" t="s">
        <v>87</v>
      </c>
    </row>
    <row r="357" s="2" customFormat="1" ht="21.75" customHeight="1">
      <c r="A357" s="38"/>
      <c r="B357" s="39"/>
      <c r="C357" s="236" t="s">
        <v>309</v>
      </c>
      <c r="D357" s="236" t="s">
        <v>138</v>
      </c>
      <c r="E357" s="237" t="s">
        <v>473</v>
      </c>
      <c r="F357" s="238" t="s">
        <v>474</v>
      </c>
      <c r="G357" s="239" t="s">
        <v>1</v>
      </c>
      <c r="H357" s="240">
        <v>14.59</v>
      </c>
      <c r="I357" s="241"/>
      <c r="J357" s="242">
        <f>ROUND(I357*H357,2)</f>
        <v>0</v>
      </c>
      <c r="K357" s="243"/>
      <c r="L357" s="44"/>
      <c r="M357" s="244" t="s">
        <v>1</v>
      </c>
      <c r="N357" s="245" t="s">
        <v>44</v>
      </c>
      <c r="O357" s="91"/>
      <c r="P357" s="246">
        <f>O357*H357</f>
        <v>0</v>
      </c>
      <c r="Q357" s="246">
        <v>0</v>
      </c>
      <c r="R357" s="246">
        <f>Q357*H357</f>
        <v>0</v>
      </c>
      <c r="S357" s="246">
        <v>0</v>
      </c>
      <c r="T357" s="247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8" t="s">
        <v>141</v>
      </c>
      <c r="AT357" s="248" t="s">
        <v>138</v>
      </c>
      <c r="AU357" s="248" t="s">
        <v>87</v>
      </c>
      <c r="AY357" s="17" t="s">
        <v>135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17" t="s">
        <v>141</v>
      </c>
      <c r="BK357" s="249">
        <f>ROUND(I357*H357,2)</f>
        <v>0</v>
      </c>
      <c r="BL357" s="17" t="s">
        <v>141</v>
      </c>
      <c r="BM357" s="248" t="s">
        <v>475</v>
      </c>
    </row>
    <row r="358" s="2" customFormat="1">
      <c r="A358" s="38"/>
      <c r="B358" s="39"/>
      <c r="C358" s="40"/>
      <c r="D358" s="250" t="s">
        <v>142</v>
      </c>
      <c r="E358" s="40"/>
      <c r="F358" s="251" t="s">
        <v>474</v>
      </c>
      <c r="G358" s="40"/>
      <c r="H358" s="40"/>
      <c r="I358" s="144"/>
      <c r="J358" s="40"/>
      <c r="K358" s="40"/>
      <c r="L358" s="44"/>
      <c r="M358" s="252"/>
      <c r="N358" s="253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142</v>
      </c>
      <c r="AU358" s="17" t="s">
        <v>87</v>
      </c>
    </row>
    <row r="359" s="2" customFormat="1" ht="16.5" customHeight="1">
      <c r="A359" s="38"/>
      <c r="B359" s="39"/>
      <c r="C359" s="236" t="s">
        <v>476</v>
      </c>
      <c r="D359" s="236" t="s">
        <v>138</v>
      </c>
      <c r="E359" s="237" t="s">
        <v>477</v>
      </c>
      <c r="F359" s="238" t="s">
        <v>478</v>
      </c>
      <c r="G359" s="239" t="s">
        <v>1</v>
      </c>
      <c r="H359" s="240">
        <v>4.8630000000000004</v>
      </c>
      <c r="I359" s="241"/>
      <c r="J359" s="242">
        <f>ROUND(I359*H359,2)</f>
        <v>0</v>
      </c>
      <c r="K359" s="243"/>
      <c r="L359" s="44"/>
      <c r="M359" s="244" t="s">
        <v>1</v>
      </c>
      <c r="N359" s="245" t="s">
        <v>44</v>
      </c>
      <c r="O359" s="91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8" t="s">
        <v>141</v>
      </c>
      <c r="AT359" s="248" t="s">
        <v>138</v>
      </c>
      <c r="AU359" s="248" t="s">
        <v>87</v>
      </c>
      <c r="AY359" s="17" t="s">
        <v>135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141</v>
      </c>
      <c r="BK359" s="249">
        <f>ROUND(I359*H359,2)</f>
        <v>0</v>
      </c>
      <c r="BL359" s="17" t="s">
        <v>141</v>
      </c>
      <c r="BM359" s="248" t="s">
        <v>479</v>
      </c>
    </row>
    <row r="360" s="2" customFormat="1">
      <c r="A360" s="38"/>
      <c r="B360" s="39"/>
      <c r="C360" s="40"/>
      <c r="D360" s="250" t="s">
        <v>142</v>
      </c>
      <c r="E360" s="40"/>
      <c r="F360" s="251" t="s">
        <v>478</v>
      </c>
      <c r="G360" s="40"/>
      <c r="H360" s="40"/>
      <c r="I360" s="144"/>
      <c r="J360" s="40"/>
      <c r="K360" s="40"/>
      <c r="L360" s="44"/>
      <c r="M360" s="252"/>
      <c r="N360" s="253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142</v>
      </c>
      <c r="AU360" s="17" t="s">
        <v>87</v>
      </c>
    </row>
    <row r="361" s="12" customFormat="1" ht="22.8" customHeight="1">
      <c r="A361" s="12"/>
      <c r="B361" s="220"/>
      <c r="C361" s="221"/>
      <c r="D361" s="222" t="s">
        <v>76</v>
      </c>
      <c r="E361" s="234" t="s">
        <v>480</v>
      </c>
      <c r="F361" s="234" t="s">
        <v>481</v>
      </c>
      <c r="G361" s="221"/>
      <c r="H361" s="221"/>
      <c r="I361" s="224"/>
      <c r="J361" s="235">
        <f>BK361</f>
        <v>0</v>
      </c>
      <c r="K361" s="221"/>
      <c r="L361" s="226"/>
      <c r="M361" s="227"/>
      <c r="N361" s="228"/>
      <c r="O361" s="228"/>
      <c r="P361" s="229">
        <f>SUM(P362:P373)</f>
        <v>0</v>
      </c>
      <c r="Q361" s="228"/>
      <c r="R361" s="229">
        <f>SUM(R362:R373)</f>
        <v>0</v>
      </c>
      <c r="S361" s="228"/>
      <c r="T361" s="230">
        <f>SUM(T362:T373)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1" t="s">
        <v>85</v>
      </c>
      <c r="AT361" s="232" t="s">
        <v>76</v>
      </c>
      <c r="AU361" s="232" t="s">
        <v>85</v>
      </c>
      <c r="AY361" s="231" t="s">
        <v>135</v>
      </c>
      <c r="BK361" s="233">
        <f>SUM(BK362:BK373)</f>
        <v>0</v>
      </c>
    </row>
    <row r="362" s="2" customFormat="1" ht="16.5" customHeight="1">
      <c r="A362" s="38"/>
      <c r="B362" s="39"/>
      <c r="C362" s="236" t="s">
        <v>315</v>
      </c>
      <c r="D362" s="236" t="s">
        <v>138</v>
      </c>
      <c r="E362" s="237" t="s">
        <v>482</v>
      </c>
      <c r="F362" s="238" t="s">
        <v>483</v>
      </c>
      <c r="G362" s="239" t="s">
        <v>1</v>
      </c>
      <c r="H362" s="240">
        <v>1</v>
      </c>
      <c r="I362" s="241"/>
      <c r="J362" s="242">
        <f>ROUND(I362*H362,2)</f>
        <v>0</v>
      </c>
      <c r="K362" s="243"/>
      <c r="L362" s="44"/>
      <c r="M362" s="244" t="s">
        <v>1</v>
      </c>
      <c r="N362" s="245" t="s">
        <v>44</v>
      </c>
      <c r="O362" s="91"/>
      <c r="P362" s="246">
        <f>O362*H362</f>
        <v>0</v>
      </c>
      <c r="Q362" s="246">
        <v>0</v>
      </c>
      <c r="R362" s="246">
        <f>Q362*H362</f>
        <v>0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141</v>
      </c>
      <c r="AT362" s="248" t="s">
        <v>138</v>
      </c>
      <c r="AU362" s="248" t="s">
        <v>87</v>
      </c>
      <c r="AY362" s="17" t="s">
        <v>135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141</v>
      </c>
      <c r="BK362" s="249">
        <f>ROUND(I362*H362,2)</f>
        <v>0</v>
      </c>
      <c r="BL362" s="17" t="s">
        <v>141</v>
      </c>
      <c r="BM362" s="248" t="s">
        <v>484</v>
      </c>
    </row>
    <row r="363" s="2" customFormat="1">
      <c r="A363" s="38"/>
      <c r="B363" s="39"/>
      <c r="C363" s="40"/>
      <c r="D363" s="250" t="s">
        <v>142</v>
      </c>
      <c r="E363" s="40"/>
      <c r="F363" s="251" t="s">
        <v>483</v>
      </c>
      <c r="G363" s="40"/>
      <c r="H363" s="40"/>
      <c r="I363" s="144"/>
      <c r="J363" s="40"/>
      <c r="K363" s="40"/>
      <c r="L363" s="44"/>
      <c r="M363" s="252"/>
      <c r="N363" s="253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142</v>
      </c>
      <c r="AU363" s="17" t="s">
        <v>87</v>
      </c>
    </row>
    <row r="364" s="2" customFormat="1" ht="16.5" customHeight="1">
      <c r="A364" s="38"/>
      <c r="B364" s="39"/>
      <c r="C364" s="236" t="s">
        <v>485</v>
      </c>
      <c r="D364" s="236" t="s">
        <v>138</v>
      </c>
      <c r="E364" s="237" t="s">
        <v>486</v>
      </c>
      <c r="F364" s="238" t="s">
        <v>487</v>
      </c>
      <c r="G364" s="239" t="s">
        <v>1</v>
      </c>
      <c r="H364" s="240">
        <v>1</v>
      </c>
      <c r="I364" s="241"/>
      <c r="J364" s="242">
        <f>ROUND(I364*H364,2)</f>
        <v>0</v>
      </c>
      <c r="K364" s="243"/>
      <c r="L364" s="44"/>
      <c r="M364" s="244" t="s">
        <v>1</v>
      </c>
      <c r="N364" s="245" t="s">
        <v>44</v>
      </c>
      <c r="O364" s="91"/>
      <c r="P364" s="246">
        <f>O364*H364</f>
        <v>0</v>
      </c>
      <c r="Q364" s="246">
        <v>0</v>
      </c>
      <c r="R364" s="246">
        <f>Q364*H364</f>
        <v>0</v>
      </c>
      <c r="S364" s="246">
        <v>0</v>
      </c>
      <c r="T364" s="24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8" t="s">
        <v>141</v>
      </c>
      <c r="AT364" s="248" t="s">
        <v>138</v>
      </c>
      <c r="AU364" s="248" t="s">
        <v>87</v>
      </c>
      <c r="AY364" s="17" t="s">
        <v>135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7" t="s">
        <v>141</v>
      </c>
      <c r="BK364" s="249">
        <f>ROUND(I364*H364,2)</f>
        <v>0</v>
      </c>
      <c r="BL364" s="17" t="s">
        <v>141</v>
      </c>
      <c r="BM364" s="248" t="s">
        <v>488</v>
      </c>
    </row>
    <row r="365" s="2" customFormat="1">
      <c r="A365" s="38"/>
      <c r="B365" s="39"/>
      <c r="C365" s="40"/>
      <c r="D365" s="250" t="s">
        <v>142</v>
      </c>
      <c r="E365" s="40"/>
      <c r="F365" s="251" t="s">
        <v>487</v>
      </c>
      <c r="G365" s="40"/>
      <c r="H365" s="40"/>
      <c r="I365" s="144"/>
      <c r="J365" s="40"/>
      <c r="K365" s="40"/>
      <c r="L365" s="44"/>
      <c r="M365" s="252"/>
      <c r="N365" s="253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142</v>
      </c>
      <c r="AU365" s="17" t="s">
        <v>87</v>
      </c>
    </row>
    <row r="366" s="2" customFormat="1" ht="16.5" customHeight="1">
      <c r="A366" s="38"/>
      <c r="B366" s="39"/>
      <c r="C366" s="236" t="s">
        <v>318</v>
      </c>
      <c r="D366" s="236" t="s">
        <v>138</v>
      </c>
      <c r="E366" s="237" t="s">
        <v>489</v>
      </c>
      <c r="F366" s="238" t="s">
        <v>490</v>
      </c>
      <c r="G366" s="239" t="s">
        <v>1</v>
      </c>
      <c r="H366" s="240">
        <v>1</v>
      </c>
      <c r="I366" s="241"/>
      <c r="J366" s="242">
        <f>ROUND(I366*H366,2)</f>
        <v>0</v>
      </c>
      <c r="K366" s="243"/>
      <c r="L366" s="44"/>
      <c r="M366" s="244" t="s">
        <v>1</v>
      </c>
      <c r="N366" s="245" t="s">
        <v>44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141</v>
      </c>
      <c r="AT366" s="248" t="s">
        <v>138</v>
      </c>
      <c r="AU366" s="248" t="s">
        <v>87</v>
      </c>
      <c r="AY366" s="17" t="s">
        <v>135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141</v>
      </c>
      <c r="BK366" s="249">
        <f>ROUND(I366*H366,2)</f>
        <v>0</v>
      </c>
      <c r="BL366" s="17" t="s">
        <v>141</v>
      </c>
      <c r="BM366" s="248" t="s">
        <v>491</v>
      </c>
    </row>
    <row r="367" s="2" customFormat="1">
      <c r="A367" s="38"/>
      <c r="B367" s="39"/>
      <c r="C367" s="40"/>
      <c r="D367" s="250" t="s">
        <v>142</v>
      </c>
      <c r="E367" s="40"/>
      <c r="F367" s="251" t="s">
        <v>490</v>
      </c>
      <c r="G367" s="40"/>
      <c r="H367" s="40"/>
      <c r="I367" s="144"/>
      <c r="J367" s="40"/>
      <c r="K367" s="40"/>
      <c r="L367" s="44"/>
      <c r="M367" s="252"/>
      <c r="N367" s="253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142</v>
      </c>
      <c r="AU367" s="17" t="s">
        <v>87</v>
      </c>
    </row>
    <row r="368" s="2" customFormat="1" ht="16.5" customHeight="1">
      <c r="A368" s="38"/>
      <c r="B368" s="39"/>
      <c r="C368" s="236" t="s">
        <v>492</v>
      </c>
      <c r="D368" s="236" t="s">
        <v>138</v>
      </c>
      <c r="E368" s="237" t="s">
        <v>493</v>
      </c>
      <c r="F368" s="238" t="s">
        <v>494</v>
      </c>
      <c r="G368" s="239" t="s">
        <v>1</v>
      </c>
      <c r="H368" s="240">
        <v>1</v>
      </c>
      <c r="I368" s="241"/>
      <c r="J368" s="242">
        <f>ROUND(I368*H368,2)</f>
        <v>0</v>
      </c>
      <c r="K368" s="243"/>
      <c r="L368" s="44"/>
      <c r="M368" s="244" t="s">
        <v>1</v>
      </c>
      <c r="N368" s="245" t="s">
        <v>44</v>
      </c>
      <c r="O368" s="91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8" t="s">
        <v>141</v>
      </c>
      <c r="AT368" s="248" t="s">
        <v>138</v>
      </c>
      <c r="AU368" s="248" t="s">
        <v>87</v>
      </c>
      <c r="AY368" s="17" t="s">
        <v>135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7" t="s">
        <v>141</v>
      </c>
      <c r="BK368" s="249">
        <f>ROUND(I368*H368,2)</f>
        <v>0</v>
      </c>
      <c r="BL368" s="17" t="s">
        <v>141</v>
      </c>
      <c r="BM368" s="248" t="s">
        <v>495</v>
      </c>
    </row>
    <row r="369" s="2" customFormat="1">
      <c r="A369" s="38"/>
      <c r="B369" s="39"/>
      <c r="C369" s="40"/>
      <c r="D369" s="250" t="s">
        <v>142</v>
      </c>
      <c r="E369" s="40"/>
      <c r="F369" s="251" t="s">
        <v>494</v>
      </c>
      <c r="G369" s="40"/>
      <c r="H369" s="40"/>
      <c r="I369" s="144"/>
      <c r="J369" s="40"/>
      <c r="K369" s="40"/>
      <c r="L369" s="44"/>
      <c r="M369" s="252"/>
      <c r="N369" s="253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142</v>
      </c>
      <c r="AU369" s="17" t="s">
        <v>87</v>
      </c>
    </row>
    <row r="370" s="2" customFormat="1" ht="16.5" customHeight="1">
      <c r="A370" s="38"/>
      <c r="B370" s="39"/>
      <c r="C370" s="236" t="s">
        <v>322</v>
      </c>
      <c r="D370" s="236" t="s">
        <v>138</v>
      </c>
      <c r="E370" s="237" t="s">
        <v>496</v>
      </c>
      <c r="F370" s="238" t="s">
        <v>497</v>
      </c>
      <c r="G370" s="239" t="s">
        <v>1</v>
      </c>
      <c r="H370" s="240">
        <v>1</v>
      </c>
      <c r="I370" s="241"/>
      <c r="J370" s="242">
        <f>ROUND(I370*H370,2)</f>
        <v>0</v>
      </c>
      <c r="K370" s="243"/>
      <c r="L370" s="44"/>
      <c r="M370" s="244" t="s">
        <v>1</v>
      </c>
      <c r="N370" s="245" t="s">
        <v>44</v>
      </c>
      <c r="O370" s="91"/>
      <c r="P370" s="246">
        <f>O370*H370</f>
        <v>0</v>
      </c>
      <c r="Q370" s="246">
        <v>0</v>
      </c>
      <c r="R370" s="246">
        <f>Q370*H370</f>
        <v>0</v>
      </c>
      <c r="S370" s="246">
        <v>0</v>
      </c>
      <c r="T370" s="24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8" t="s">
        <v>141</v>
      </c>
      <c r="AT370" s="248" t="s">
        <v>138</v>
      </c>
      <c r="AU370" s="248" t="s">
        <v>87</v>
      </c>
      <c r="AY370" s="17" t="s">
        <v>135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141</v>
      </c>
      <c r="BK370" s="249">
        <f>ROUND(I370*H370,2)</f>
        <v>0</v>
      </c>
      <c r="BL370" s="17" t="s">
        <v>141</v>
      </c>
      <c r="BM370" s="248" t="s">
        <v>498</v>
      </c>
    </row>
    <row r="371" s="2" customFormat="1">
      <c r="A371" s="38"/>
      <c r="B371" s="39"/>
      <c r="C371" s="40"/>
      <c r="D371" s="250" t="s">
        <v>142</v>
      </c>
      <c r="E371" s="40"/>
      <c r="F371" s="251" t="s">
        <v>497</v>
      </c>
      <c r="G371" s="40"/>
      <c r="H371" s="40"/>
      <c r="I371" s="144"/>
      <c r="J371" s="40"/>
      <c r="K371" s="40"/>
      <c r="L371" s="44"/>
      <c r="M371" s="252"/>
      <c r="N371" s="253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142</v>
      </c>
      <c r="AU371" s="17" t="s">
        <v>87</v>
      </c>
    </row>
    <row r="372" s="2" customFormat="1" ht="16.5" customHeight="1">
      <c r="A372" s="38"/>
      <c r="B372" s="39"/>
      <c r="C372" s="236" t="s">
        <v>499</v>
      </c>
      <c r="D372" s="236" t="s">
        <v>138</v>
      </c>
      <c r="E372" s="237" t="s">
        <v>500</v>
      </c>
      <c r="F372" s="238" t="s">
        <v>501</v>
      </c>
      <c r="G372" s="239" t="s">
        <v>1</v>
      </c>
      <c r="H372" s="240">
        <v>1</v>
      </c>
      <c r="I372" s="241"/>
      <c r="J372" s="242">
        <f>ROUND(I372*H372,2)</f>
        <v>0</v>
      </c>
      <c r="K372" s="243"/>
      <c r="L372" s="44"/>
      <c r="M372" s="244" t="s">
        <v>1</v>
      </c>
      <c r="N372" s="245" t="s">
        <v>44</v>
      </c>
      <c r="O372" s="91"/>
      <c r="P372" s="246">
        <f>O372*H372</f>
        <v>0</v>
      </c>
      <c r="Q372" s="246">
        <v>0</v>
      </c>
      <c r="R372" s="246">
        <f>Q372*H372</f>
        <v>0</v>
      </c>
      <c r="S372" s="246">
        <v>0</v>
      </c>
      <c r="T372" s="24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8" t="s">
        <v>141</v>
      </c>
      <c r="AT372" s="248" t="s">
        <v>138</v>
      </c>
      <c r="AU372" s="248" t="s">
        <v>87</v>
      </c>
      <c r="AY372" s="17" t="s">
        <v>135</v>
      </c>
      <c r="BE372" s="249">
        <f>IF(N372="základní",J372,0)</f>
        <v>0</v>
      </c>
      <c r="BF372" s="249">
        <f>IF(N372="snížená",J372,0)</f>
        <v>0</v>
      </c>
      <c r="BG372" s="249">
        <f>IF(N372="zákl. přenesená",J372,0)</f>
        <v>0</v>
      </c>
      <c r="BH372" s="249">
        <f>IF(N372="sníž. přenesená",J372,0)</f>
        <v>0</v>
      </c>
      <c r="BI372" s="249">
        <f>IF(N372="nulová",J372,0)</f>
        <v>0</v>
      </c>
      <c r="BJ372" s="17" t="s">
        <v>141</v>
      </c>
      <c r="BK372" s="249">
        <f>ROUND(I372*H372,2)</f>
        <v>0</v>
      </c>
      <c r="BL372" s="17" t="s">
        <v>141</v>
      </c>
      <c r="BM372" s="248" t="s">
        <v>502</v>
      </c>
    </row>
    <row r="373" s="2" customFormat="1">
      <c r="A373" s="38"/>
      <c r="B373" s="39"/>
      <c r="C373" s="40"/>
      <c r="D373" s="250" t="s">
        <v>142</v>
      </c>
      <c r="E373" s="40"/>
      <c r="F373" s="251" t="s">
        <v>501</v>
      </c>
      <c r="G373" s="40"/>
      <c r="H373" s="40"/>
      <c r="I373" s="144"/>
      <c r="J373" s="40"/>
      <c r="K373" s="40"/>
      <c r="L373" s="44"/>
      <c r="M373" s="252"/>
      <c r="N373" s="253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142</v>
      </c>
      <c r="AU373" s="17" t="s">
        <v>87</v>
      </c>
    </row>
    <row r="374" s="12" customFormat="1" ht="22.8" customHeight="1">
      <c r="A374" s="12"/>
      <c r="B374" s="220"/>
      <c r="C374" s="221"/>
      <c r="D374" s="222" t="s">
        <v>76</v>
      </c>
      <c r="E374" s="234" t="s">
        <v>503</v>
      </c>
      <c r="F374" s="234" t="s">
        <v>503</v>
      </c>
      <c r="G374" s="221"/>
      <c r="H374" s="221"/>
      <c r="I374" s="224"/>
      <c r="J374" s="235">
        <f>BK374</f>
        <v>0</v>
      </c>
      <c r="K374" s="221"/>
      <c r="L374" s="226"/>
      <c r="M374" s="286"/>
      <c r="N374" s="287"/>
      <c r="O374" s="287"/>
      <c r="P374" s="288">
        <v>0</v>
      </c>
      <c r="Q374" s="287"/>
      <c r="R374" s="288">
        <v>0</v>
      </c>
      <c r="S374" s="287"/>
      <c r="T374" s="289"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1" t="s">
        <v>85</v>
      </c>
      <c r="AT374" s="232" t="s">
        <v>76</v>
      </c>
      <c r="AU374" s="232" t="s">
        <v>85</v>
      </c>
      <c r="AY374" s="231" t="s">
        <v>135</v>
      </c>
      <c r="BK374" s="233">
        <v>0</v>
      </c>
    </row>
    <row r="375" s="2" customFormat="1" ht="6.96" customHeight="1">
      <c r="A375" s="38"/>
      <c r="B375" s="66"/>
      <c r="C375" s="67"/>
      <c r="D375" s="67"/>
      <c r="E375" s="67"/>
      <c r="F375" s="67"/>
      <c r="G375" s="67"/>
      <c r="H375" s="67"/>
      <c r="I375" s="183"/>
      <c r="J375" s="67"/>
      <c r="K375" s="67"/>
      <c r="L375" s="44"/>
      <c r="M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</row>
  </sheetData>
  <sheetProtection sheet="1" autoFilter="0" formatColumns="0" formatRows="0" objects="1" scenarios="1" spinCount="100000" saltValue="9v8f6zinOhcJk0TpTzOtO0TXXdGZOMgxDxPJ7bLH+sv0kX2lPL42vVPJ9IgvpK7oqfFs22/lhOs/QuVK7kaY0A==" hashValue="TjYBltrrkmjnZzmrW7LZlONovy56cJX6N1XUvYic4v3KjOwWZy1LTmUEhPNEpp3RzaVoTYZUK6sCwkMzd/amxw==" algorithmName="SHA-512" password="CC35"/>
  <autoFilter ref="C136:K374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="1" customFormat="1" ht="24.96" customHeight="1">
      <c r="B4" s="20"/>
      <c r="D4" s="140" t="s">
        <v>91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Pavlovská 554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504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28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ROUND((SUM(BE118:BE122)),  2)</f>
        <v>0</v>
      </c>
      <c r="G33" s="38"/>
      <c r="H33" s="38"/>
      <c r="I33" s="162">
        <v>0.20999999999999999</v>
      </c>
      <c r="J33" s="161">
        <f>ROUND(((SUM(BE118:BE122))*I33),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43</v>
      </c>
      <c r="F34" s="161">
        <f>ROUND((SUM(BF118:BF122)),  2)</f>
        <v>0</v>
      </c>
      <c r="G34" s="38"/>
      <c r="H34" s="38"/>
      <c r="I34" s="162">
        <v>0.14999999999999999</v>
      </c>
      <c r="J34" s="161">
        <f>ROUND(((SUM(BF118:BF122))*I34),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44</v>
      </c>
      <c r="F35" s="161">
        <f>ROUND((SUM(BG118:BG122)),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45</v>
      </c>
      <c r="F36" s="161">
        <f>ROUND((SUM(BH118:BH122)),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61">
        <f>ROUND((SUM(BI118:BI122)),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Pavlovská 554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FTV - elektrárna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Mikulov</v>
      </c>
      <c r="G89" s="40"/>
      <c r="H89" s="40"/>
      <c r="I89" s="147" t="s">
        <v>22</v>
      </c>
      <c r="J89" s="79" t="str">
        <f>IF(J12="","",J12)</f>
        <v>3. 4. 2020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Finservice CZ s.r.o.</v>
      </c>
      <c r="G91" s="40"/>
      <c r="H91" s="40"/>
      <c r="I91" s="147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505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506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87" t="str">
        <f>E7</f>
        <v>Pavlovská 554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92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FTV - elektrárna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Mikulov</v>
      </c>
      <c r="G112" s="40"/>
      <c r="H112" s="40"/>
      <c r="I112" s="147" t="s">
        <v>22</v>
      </c>
      <c r="J112" s="79" t="str">
        <f>IF(J12="","",J12)</f>
        <v>3. 4. 2020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Finservice CZ s.r.o.</v>
      </c>
      <c r="G114" s="40"/>
      <c r="H114" s="40"/>
      <c r="I114" s="147" t="s">
        <v>32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147" t="s">
        <v>35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207"/>
      <c r="B117" s="208"/>
      <c r="C117" s="209" t="s">
        <v>121</v>
      </c>
      <c r="D117" s="210" t="s">
        <v>62</v>
      </c>
      <c r="E117" s="210" t="s">
        <v>58</v>
      </c>
      <c r="F117" s="210" t="s">
        <v>59</v>
      </c>
      <c r="G117" s="210" t="s">
        <v>122</v>
      </c>
      <c r="H117" s="210" t="s">
        <v>123</v>
      </c>
      <c r="I117" s="211" t="s">
        <v>124</v>
      </c>
      <c r="J117" s="212" t="s">
        <v>96</v>
      </c>
      <c r="K117" s="213" t="s">
        <v>125</v>
      </c>
      <c r="L117" s="214"/>
      <c r="M117" s="100" t="s">
        <v>1</v>
      </c>
      <c r="N117" s="101" t="s">
        <v>41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</f>
        <v>0</v>
      </c>
      <c r="Q118" s="104"/>
      <c r="R118" s="217">
        <f>R119</f>
        <v>0</v>
      </c>
      <c r="S118" s="104"/>
      <c r="T118" s="21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98</v>
      </c>
      <c r="BK118" s="219">
        <f>BK119</f>
        <v>0</v>
      </c>
    </row>
    <row r="119" s="12" customFormat="1" ht="25.92" customHeight="1">
      <c r="A119" s="12"/>
      <c r="B119" s="220"/>
      <c r="C119" s="221"/>
      <c r="D119" s="222" t="s">
        <v>76</v>
      </c>
      <c r="E119" s="223" t="s">
        <v>507</v>
      </c>
      <c r="F119" s="223" t="s">
        <v>508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</f>
        <v>0</v>
      </c>
      <c r="Q119" s="228"/>
      <c r="R119" s="229">
        <f>R120</f>
        <v>0</v>
      </c>
      <c r="S119" s="228"/>
      <c r="T119" s="23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141</v>
      </c>
      <c r="AT119" s="232" t="s">
        <v>76</v>
      </c>
      <c r="AU119" s="232" t="s">
        <v>77</v>
      </c>
      <c r="AY119" s="231" t="s">
        <v>135</v>
      </c>
      <c r="BK119" s="233">
        <f>BK120</f>
        <v>0</v>
      </c>
    </row>
    <row r="120" s="12" customFormat="1" ht="22.8" customHeight="1">
      <c r="A120" s="12"/>
      <c r="B120" s="220"/>
      <c r="C120" s="221"/>
      <c r="D120" s="222" t="s">
        <v>76</v>
      </c>
      <c r="E120" s="234" t="s">
        <v>509</v>
      </c>
      <c r="F120" s="234" t="s">
        <v>510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SUM(P121:P122)</f>
        <v>0</v>
      </c>
      <c r="Q120" s="228"/>
      <c r="R120" s="229">
        <f>SUM(R121:R122)</f>
        <v>0</v>
      </c>
      <c r="S120" s="228"/>
      <c r="T120" s="230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141</v>
      </c>
      <c r="AT120" s="232" t="s">
        <v>76</v>
      </c>
      <c r="AU120" s="232" t="s">
        <v>85</v>
      </c>
      <c r="AY120" s="231" t="s">
        <v>135</v>
      </c>
      <c r="BK120" s="233">
        <f>SUM(BK121:BK122)</f>
        <v>0</v>
      </c>
    </row>
    <row r="121" s="2" customFormat="1" ht="16.5" customHeight="1">
      <c r="A121" s="38"/>
      <c r="B121" s="39"/>
      <c r="C121" s="236" t="s">
        <v>85</v>
      </c>
      <c r="D121" s="236" t="s">
        <v>138</v>
      </c>
      <c r="E121" s="237" t="s">
        <v>88</v>
      </c>
      <c r="F121" s="238" t="s">
        <v>89</v>
      </c>
      <c r="G121" s="239" t="s">
        <v>1</v>
      </c>
      <c r="H121" s="240">
        <v>1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42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511</v>
      </c>
      <c r="AT121" s="248" t="s">
        <v>138</v>
      </c>
      <c r="AU121" s="248" t="s">
        <v>87</v>
      </c>
      <c r="AY121" s="17" t="s">
        <v>135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85</v>
      </c>
      <c r="BK121" s="249">
        <f>ROUND(I121*H121,2)</f>
        <v>0</v>
      </c>
      <c r="BL121" s="17" t="s">
        <v>511</v>
      </c>
      <c r="BM121" s="248" t="s">
        <v>512</v>
      </c>
    </row>
    <row r="122" s="2" customFormat="1">
      <c r="A122" s="38"/>
      <c r="B122" s="39"/>
      <c r="C122" s="40"/>
      <c r="D122" s="250" t="s">
        <v>142</v>
      </c>
      <c r="E122" s="40"/>
      <c r="F122" s="251" t="s">
        <v>89</v>
      </c>
      <c r="G122" s="40"/>
      <c r="H122" s="40"/>
      <c r="I122" s="144"/>
      <c r="J122" s="40"/>
      <c r="K122" s="40"/>
      <c r="L122" s="44"/>
      <c r="M122" s="290"/>
      <c r="N122" s="291"/>
      <c r="O122" s="292"/>
      <c r="P122" s="292"/>
      <c r="Q122" s="292"/>
      <c r="R122" s="292"/>
      <c r="S122" s="292"/>
      <c r="T122" s="29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142</v>
      </c>
      <c r="AU122" s="17" t="s">
        <v>87</v>
      </c>
    </row>
    <row r="123" s="2" customFormat="1" ht="6.96" customHeight="1">
      <c r="A123" s="38"/>
      <c r="B123" s="66"/>
      <c r="C123" s="67"/>
      <c r="D123" s="67"/>
      <c r="E123" s="67"/>
      <c r="F123" s="67"/>
      <c r="G123" s="67"/>
      <c r="H123" s="67"/>
      <c r="I123" s="183"/>
      <c r="J123" s="67"/>
      <c r="K123" s="67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sheet="1" autoFilter="0" formatColumns="0" formatRows="0" objects="1" scenarios="1" spinCount="100000" saltValue="kwkJ6EVrk/LaOVlLBxeqB4z3l2dhs/5UWD52ahvurIjgzyDGMdaU7nEp8mEIU4meI6VSalDfcNZFxsJIK/pZ1w==" hashValue="n8Tanri5y1HHdyEfSgL0JWB5ed7OuIMc+e4PljmYecSK2NPLVcGSBCMsLdOu6c1ZmGUZ/EuaRz1RzEf9cWsBOg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URS</dc:creator>
  <cp:lastModifiedBy>URS</cp:lastModifiedBy>
  <dcterms:created xsi:type="dcterms:W3CDTF">2020-07-28T20:45:26Z</dcterms:created>
  <dcterms:modified xsi:type="dcterms:W3CDTF">2020-07-28T20:45:32Z</dcterms:modified>
</cp:coreProperties>
</file>